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codeName="ThisWorkbook"/>
  <mc:AlternateContent xmlns:mc="http://schemas.openxmlformats.org/markup-compatibility/2006">
    <mc:Choice Requires="x15">
      <x15ac:absPath xmlns:x15ac="http://schemas.microsoft.com/office/spreadsheetml/2010/11/ac" url="V:\bag\ExtReptg\MD&amp;A Dec 31, 2022\Q3 September 30, 2022\01. Top File\01. Drafts\Web\"/>
    </mc:Choice>
  </mc:AlternateContent>
  <xr:revisionPtr revIDLastSave="0" documentId="13_ncr:1_{B869569F-3B5F-4EE6-8E8E-FF3DD8588D6D}" xr6:coauthVersionLast="47" xr6:coauthVersionMax="47" xr10:uidLastSave="{00000000-0000-0000-0000-000000000000}"/>
  <bookViews>
    <workbookView xWindow="-120" yWindow="-120" windowWidth="29040" windowHeight="15840" tabRatio="835" firstSheet="1" activeTab="1" xr2:uid="{00000000-000D-0000-FFFF-FFFF00000000}"/>
  </bookViews>
  <sheets>
    <sheet name="Config" sheetId="3" state="veryHidden" r:id="rId1"/>
    <sheet name="Résultat" sheetId="72" r:id="rId2"/>
    <sheet name="Résultat global" sheetId="73" r:id="rId3"/>
    <sheet name="Bilan" sheetId="75" r:id="rId4"/>
    <sheet name="Variations capitaux propres QTD" sheetId="76" r:id="rId5"/>
    <sheet name="Variations capitaux propres YTD" sheetId="78" r:id="rId6"/>
    <sheet name="Flux de trésorerie" sheetId="77" r:id="rId7"/>
  </sheets>
  <definedNames>
    <definedName name="_Fill" hidden="1">#REF!</definedName>
    <definedName name="_Key1" hidden="1">#REF!</definedName>
    <definedName name="_Order1" hidden="1">255</definedName>
    <definedName name="_Sort" hidden="1">#REF!</definedName>
    <definedName name="BAG_BC" hidden="1">#N/A</definedName>
    <definedName name="e" hidden="1">#N/A</definedName>
    <definedName name="mol" localSheetId="5" hidden="1">Main.SAPF4Help()</definedName>
    <definedName name="mol" hidden="1">Main.SAPF4Help()</definedName>
    <definedName name="_xlnm.Print_Area" localSheetId="3">Bilan!$A$1:$G$44</definedName>
    <definedName name="_xlnm.Print_Area" localSheetId="0">Config!$A$1:$CR$81</definedName>
    <definedName name="_xlnm.Print_Area" localSheetId="6">'Flux de trésorerie'!$A$1:$K$68</definedName>
    <definedName name="_xlnm.Print_Area" localSheetId="1">Résultat!$A$1:$K$47</definedName>
    <definedName name="_xlnm.Print_Area" localSheetId="2">'Résultat global'!$A$1:$M$43</definedName>
    <definedName name="_xlnm.Print_Area" localSheetId="4">'Variations capitaux propres QTD'!$A$1:$Y$35</definedName>
    <definedName name="_xlnm.Print_Area" localSheetId="5">'Variations capitaux propres YTD'!$A$1:$Y$40</definedName>
    <definedName name="_xlnm.Print_Area">#REF!</definedName>
    <definedName name="SAPFuncF4Help" localSheetId="3" hidden="1">Main.SAPF4Help()</definedName>
    <definedName name="SAPFuncF4Help" localSheetId="5" hidden="1">Main.SAPF4Help()</definedName>
    <definedName name="SAPFuncF4Help" hidden="1">Main.SAPF4Help()</definedName>
    <definedName name="SC_Currency">OFFSET(Config!$B$23,0,0,COUNTA(Config!$B$23:$B$28),1)</definedName>
    <definedName name="SC_CurrentPeriod">Config!$H$6:$H$17</definedName>
    <definedName name="SC_CustomView">OFFSET(Config!$B$38,0,0,COUNTA(Config!$B$38:$B$44),1)</definedName>
    <definedName name="SC_Database">OFFSET(Config!$B$5,0,0,COUNTA(Config!$B$5:$B$10),1)</definedName>
    <definedName name="SC_Fiscal_Yr">OFFSET(Config!$H$37,0,0,COUNTA(Config!$H$37:$H$46),1)</definedName>
    <definedName name="SC_Groups">OFFSET(Config!$B$30,0,0,COUNTA(Config!$B$30:$B$36),1)</definedName>
    <definedName name="SC_ShtDescription">OFFSET(Config!$O$9,0,0,COUNTA(Config!$O$9:$O51),1)</definedName>
    <definedName name="SC_ShtList">OFFSET(Config!$M$8,0,0,COUNTA(Config!$M$8:$M$81),83)</definedName>
    <definedName name="SC_ShtNames">OFFSET(Config!$M$9,0,0,COUNTA(Config!$M$9:$M$81),1)</definedName>
    <definedName name="SC_ShtOrder">OFFSET(Config!$N$9,0,0,COUNTA(Config!$N$9:$N$81),1)</definedName>
    <definedName name="SC_Version">OFFSET(Config!$B$12,0,0,COUNTA(Config!$B$12:$B$21),1)</definedName>
    <definedName name="SV_OKERROR">#REF!</definedName>
    <definedName name="SW_ShtList1">OFFSET(#REF!,0,0,COUNTA(#REF!),1)</definedName>
    <definedName name="SW_ShtList2">OFFSET(#REF!,0,0,COUNTA(#REF!),1)</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9" i="76" l="1"/>
  <c r="X27" i="76" l="1"/>
  <c r="T29" i="76"/>
  <c r="X29" i="76" s="1"/>
  <c r="T28" i="76"/>
  <c r="X28" i="76" s="1"/>
  <c r="T27" i="76"/>
  <c r="T26" i="76"/>
  <c r="X26" i="76" s="1"/>
  <c r="T25" i="76"/>
  <c r="X25" i="76" s="1"/>
  <c r="T23" i="76"/>
  <c r="X23" i="76" s="1"/>
  <c r="T22" i="76"/>
  <c r="X22" i="76" s="1"/>
  <c r="T20" i="76"/>
  <c r="X20" i="76" s="1"/>
  <c r="T17" i="76"/>
  <c r="X17" i="76" s="1"/>
  <c r="T16" i="76"/>
  <c r="X16" i="76" s="1"/>
  <c r="T15" i="76"/>
  <c r="X15" i="76" s="1"/>
  <c r="T14" i="76"/>
  <c r="X14" i="76" s="1"/>
  <c r="T12" i="76"/>
  <c r="X12" i="76" s="1"/>
  <c r="T11" i="76"/>
  <c r="X11" i="76" s="1"/>
  <c r="X9" i="76"/>
  <c r="T33" i="78" l="1"/>
  <c r="X33" i="78" s="1"/>
  <c r="T32" i="78"/>
  <c r="X32" i="78" s="1"/>
  <c r="T31" i="78"/>
  <c r="X31" i="78" s="1"/>
  <c r="T30" i="78"/>
  <c r="X30" i="78" s="1"/>
  <c r="T29" i="78"/>
  <c r="X29" i="78" s="1"/>
  <c r="T28" i="78"/>
  <c r="X28" i="78" s="1"/>
  <c r="T27" i="78"/>
  <c r="X27" i="78" s="1"/>
  <c r="T25" i="78"/>
  <c r="X25" i="78" s="1"/>
  <c r="T24" i="78"/>
  <c r="X24" i="78" s="1"/>
  <c r="T22" i="78"/>
  <c r="X22" i="78" s="1"/>
  <c r="T19" i="78"/>
  <c r="X19" i="78" s="1"/>
  <c r="T18" i="78"/>
  <c r="X18" i="78" s="1"/>
  <c r="T17" i="78"/>
  <c r="X17" i="78" s="1"/>
  <c r="T16" i="78"/>
  <c r="X16" i="78" s="1"/>
  <c r="T15" i="78"/>
  <c r="X15" i="78" s="1"/>
  <c r="T14" i="78"/>
  <c r="X14" i="78" s="1"/>
  <c r="T12" i="78"/>
  <c r="X12" i="78" s="1"/>
  <c r="T11" i="78"/>
  <c r="X11" i="78" s="1"/>
  <c r="T9" i="78"/>
  <c r="X9" i="78" s="1"/>
  <c r="F26" i="73" l="1"/>
  <c r="N26" i="78" l="1"/>
  <c r="L26" i="73"/>
  <c r="J26" i="73"/>
  <c r="H26" i="73"/>
  <c r="F30" i="75" l="1"/>
  <c r="D30" i="75"/>
  <c r="F15" i="75"/>
  <c r="D15" i="75"/>
  <c r="J32" i="73"/>
  <c r="J26" i="72"/>
  <c r="H26" i="72"/>
  <c r="F26" i="72"/>
  <c r="D26" i="72"/>
  <c r="J10" i="72"/>
  <c r="J15" i="72" s="1"/>
  <c r="H10" i="72"/>
  <c r="H15" i="72" s="1"/>
  <c r="F10" i="72"/>
  <c r="F15" i="72" s="1"/>
  <c r="D10" i="72"/>
  <c r="D15" i="72" s="1"/>
  <c r="X13" i="78"/>
  <c r="V13" i="78"/>
  <c r="V20" i="78" s="1"/>
  <c r="T13" i="78"/>
  <c r="R13" i="78"/>
  <c r="P13" i="78"/>
  <c r="N13" i="78"/>
  <c r="L13" i="78"/>
  <c r="J13" i="78"/>
  <c r="H13" i="78"/>
  <c r="F13" i="78"/>
  <c r="D13" i="78"/>
  <c r="B13" i="78"/>
  <c r="X13" i="76"/>
  <c r="V13" i="76"/>
  <c r="V18" i="76" s="1"/>
  <c r="T13" i="76"/>
  <c r="R13" i="76"/>
  <c r="P13" i="76"/>
  <c r="N13" i="76"/>
  <c r="L13" i="76"/>
  <c r="J13" i="76"/>
  <c r="H13" i="76"/>
  <c r="F13" i="76"/>
  <c r="D13" i="76"/>
  <c r="B13" i="76"/>
  <c r="X24" i="76"/>
  <c r="X30" i="76" s="1"/>
  <c r="V24" i="76"/>
  <c r="V30" i="76" s="1"/>
  <c r="T24" i="76"/>
  <c r="T30" i="76" s="1"/>
  <c r="R24" i="76"/>
  <c r="R30" i="76" s="1"/>
  <c r="P24" i="76"/>
  <c r="P30" i="76" s="1"/>
  <c r="N24" i="76"/>
  <c r="N30" i="76" s="1"/>
  <c r="L24" i="76"/>
  <c r="L30" i="76" s="1"/>
  <c r="J24" i="76"/>
  <c r="J30" i="76" s="1"/>
  <c r="H24" i="76"/>
  <c r="H30" i="76" s="1"/>
  <c r="F24" i="76"/>
  <c r="F30" i="76" s="1"/>
  <c r="D24" i="76"/>
  <c r="D30" i="76" s="1"/>
  <c r="B24" i="76"/>
  <c r="B30" i="76" s="1"/>
  <c r="X26" i="78"/>
  <c r="V26" i="78"/>
  <c r="V34" i="78" s="1"/>
  <c r="T26" i="78"/>
  <c r="R26" i="78"/>
  <c r="P26" i="78"/>
  <c r="L26" i="78"/>
  <c r="F26" i="78"/>
  <c r="D26" i="78"/>
  <c r="B26" i="78"/>
  <c r="J15" i="73"/>
  <c r="J27" i="73" s="1"/>
  <c r="J45" i="77"/>
  <c r="H45" i="77"/>
  <c r="D45" i="77"/>
  <c r="F45" i="77"/>
  <c r="J47" i="77" l="1"/>
  <c r="H47" i="77"/>
  <c r="J32" i="77"/>
  <c r="J34" i="77" s="1"/>
  <c r="H32" i="77"/>
  <c r="H34" i="77" s="1"/>
  <c r="J21" i="77"/>
  <c r="H21" i="77"/>
  <c r="H23" i="77" s="1"/>
  <c r="R34" i="78"/>
  <c r="L34" i="78"/>
  <c r="F34" i="78"/>
  <c r="D34" i="78"/>
  <c r="X34" i="78"/>
  <c r="T34" i="78"/>
  <c r="P34" i="78"/>
  <c r="N34" i="78"/>
  <c r="J26" i="78"/>
  <c r="J34" i="78" s="1"/>
  <c r="H26" i="78"/>
  <c r="H34" i="78" s="1"/>
  <c r="B34" i="78"/>
  <c r="R20" i="78"/>
  <c r="L20" i="78"/>
  <c r="F20" i="78"/>
  <c r="D20" i="78"/>
  <c r="B20" i="78"/>
  <c r="X20" i="78"/>
  <c r="T20" i="78"/>
  <c r="P20" i="78"/>
  <c r="N20" i="78"/>
  <c r="J20" i="78"/>
  <c r="H20" i="78"/>
  <c r="L37" i="73"/>
  <c r="J37" i="73"/>
  <c r="L32" i="73"/>
  <c r="L15" i="73"/>
  <c r="J28" i="73"/>
  <c r="J31" i="72"/>
  <c r="H31" i="72"/>
  <c r="J18" i="72"/>
  <c r="J20" i="72" s="1"/>
  <c r="J22" i="72" s="1"/>
  <c r="H18" i="72"/>
  <c r="H20" i="72" s="1"/>
  <c r="H22" i="72" s="1"/>
  <c r="F37" i="73"/>
  <c r="H37" i="73"/>
  <c r="F32" i="73"/>
  <c r="F31" i="72"/>
  <c r="D31" i="72"/>
  <c r="L27" i="73" l="1"/>
  <c r="L28" i="73" s="1"/>
  <c r="J49" i="77"/>
  <c r="J51" i="77" s="1"/>
  <c r="J23" i="77"/>
  <c r="H49" i="77"/>
  <c r="H51" i="77" s="1"/>
  <c r="F18" i="72"/>
  <c r="F20" i="72" s="1"/>
  <c r="F22" i="72" s="1"/>
  <c r="D18" i="72"/>
  <c r="D20" i="72" s="1"/>
  <c r="D22" i="72" s="1"/>
  <c r="F37" i="75"/>
  <c r="F21" i="75"/>
  <c r="F47" i="77"/>
  <c r="F32" i="77"/>
  <c r="F34" i="77" s="1"/>
  <c r="F21" i="77"/>
  <c r="F22" i="75" l="1"/>
  <c r="F23" i="77"/>
  <c r="F49" i="77"/>
  <c r="F51" i="77" s="1"/>
  <c r="F38" i="75"/>
  <c r="F41" i="75" s="1"/>
  <c r="H32" i="73"/>
  <c r="H15" i="73"/>
  <c r="H27" i="73" l="1"/>
  <c r="H28" i="73" s="1"/>
  <c r="D47" i="77"/>
  <c r="D32" i="77"/>
  <c r="D34" i="77" s="1"/>
  <c r="D21" i="77"/>
  <c r="D21" i="75"/>
  <c r="D23" i="77" l="1"/>
  <c r="D49" i="77"/>
  <c r="D51" i="77" s="1"/>
  <c r="R18" i="76"/>
  <c r="P18" i="76"/>
  <c r="N18" i="76"/>
  <c r="J18" i="76"/>
  <c r="H18" i="76"/>
  <c r="D37" i="75"/>
  <c r="D22" i="75"/>
  <c r="F15" i="73"/>
  <c r="F27" i="73" s="1"/>
  <c r="F28" i="73" l="1"/>
  <c r="D38" i="75"/>
  <c r="D41" i="75" s="1"/>
  <c r="T18" i="76"/>
  <c r="X18" i="76"/>
  <c r="B18" i="76" l="1"/>
  <c r="F18" i="76" l="1"/>
  <c r="D18" i="76" l="1"/>
  <c r="L18" i="76"/>
  <c r="N7" i="3" l="1"/>
  <c r="C29" i="3" l="1"/>
  <c r="G28" i="3" s="1"/>
  <c r="C11" i="3"/>
  <c r="R5" i="3" s="1"/>
  <c r="Q5" i="3"/>
  <c r="V6" i="3"/>
  <c r="CD6" i="3"/>
  <c r="BO6" i="3"/>
  <c r="AZ6" i="3"/>
  <c r="AK6" i="3"/>
  <c r="D29" i="3"/>
  <c r="C37" i="3"/>
  <c r="M6" i="3"/>
  <c r="H38" i="3"/>
  <c r="H39" i="3" s="1"/>
  <c r="H40" i="3" s="1"/>
  <c r="H41" i="3" s="1"/>
  <c r="H42" i="3" s="1"/>
  <c r="H25" i="3" l="1"/>
  <c r="I26" i="3" s="1"/>
  <c r="N6" i="3"/>
  <c r="P5" i="3"/>
  <c r="I31" i="3"/>
  <c r="I33" i="3"/>
  <c r="I30" i="3"/>
  <c r="I29" i="3"/>
  <c r="I24" i="3" l="1"/>
  <c r="H6" i="3"/>
  <c r="J6" i="3" s="1"/>
  <c r="I23" i="3"/>
  <c r="I20" i="3" s="1"/>
  <c r="I34" i="3"/>
  <c r="I32" i="3"/>
  <c r="I22" i="3" l="1"/>
  <c r="F6" i="3"/>
  <c r="H7" i="3"/>
  <c r="H8" i="3" s="1"/>
  <c r="H9" i="3" s="1"/>
  <c r="J8" i="3" l="1"/>
  <c r="J7" i="3"/>
  <c r="F8" i="3"/>
  <c r="F7" i="3"/>
  <c r="F9" i="3"/>
  <c r="H10" i="3"/>
  <c r="J9" i="3"/>
  <c r="F10" i="3" l="1"/>
  <c r="H11" i="3"/>
  <c r="J10" i="3"/>
  <c r="F11" i="3" l="1"/>
  <c r="J11" i="3"/>
  <c r="H12" i="3"/>
  <c r="F12" i="3" l="1"/>
  <c r="H13" i="3"/>
  <c r="J12" i="3"/>
  <c r="F13" i="3" l="1"/>
  <c r="H14" i="3"/>
  <c r="J13" i="3"/>
  <c r="H15" i="3" l="1"/>
  <c r="J14" i="3"/>
  <c r="F14" i="3"/>
  <c r="J15" i="3" l="1"/>
  <c r="F15" i="3"/>
  <c r="H16" i="3"/>
  <c r="J16" i="3" l="1"/>
  <c r="H17" i="3"/>
  <c r="F16" i="3"/>
  <c r="J17" i="3" l="1"/>
  <c r="I21" i="3" s="1"/>
  <c r="F17" i="3"/>
  <c r="C45" i="3" s="1"/>
  <c r="D45"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Sylvain Bergeron</author>
  </authors>
  <commentList>
    <comment ref="AK8" authorId="0" shapeId="0" xr:uid="{00000000-0006-0000-0000-000001000000}">
      <text>
        <r>
          <rPr>
            <b/>
            <sz val="8"/>
            <color indexed="81"/>
            <rFont val="Tahoma"/>
            <family val="2"/>
          </rPr>
          <t>Sylvain Bergeron:</t>
        </r>
        <r>
          <rPr>
            <sz val="8"/>
            <color indexed="81"/>
            <rFont val="Tahoma"/>
            <family val="2"/>
          </rPr>
          <t xml:space="preserve">
External View</t>
        </r>
      </text>
    </comment>
    <comment ref="AL8" authorId="0" shapeId="0" xr:uid="{00000000-0006-0000-0000-000002000000}">
      <text>
        <r>
          <rPr>
            <b/>
            <sz val="8"/>
            <color indexed="81"/>
            <rFont val="Tahoma"/>
            <family val="2"/>
          </rPr>
          <t>Sylvain Bergeron:</t>
        </r>
        <r>
          <rPr>
            <sz val="8"/>
            <color indexed="81"/>
            <rFont val="Tahoma"/>
            <family val="2"/>
          </rPr>
          <t xml:space="preserve">
Internal View</t>
        </r>
      </text>
    </comment>
    <comment ref="AM8" authorId="0" shapeId="0" xr:uid="{00000000-0006-0000-0000-000003000000}">
      <text>
        <r>
          <rPr>
            <b/>
            <sz val="8"/>
            <color indexed="81"/>
            <rFont val="Tahoma"/>
            <family val="2"/>
          </rPr>
          <t>Sylvain Bergeron:</t>
        </r>
        <r>
          <rPr>
            <sz val="8"/>
            <color indexed="81"/>
            <rFont val="Tahoma"/>
            <family val="2"/>
          </rPr>
          <t xml:space="preserve">
Detailed view</t>
        </r>
      </text>
    </comment>
    <comment ref="AN8" authorId="0" shapeId="0" xr:uid="{00000000-0006-0000-0000-000004000000}">
      <text>
        <r>
          <rPr>
            <b/>
            <sz val="8"/>
            <color indexed="81"/>
            <rFont val="Tahoma"/>
            <family val="2"/>
          </rPr>
          <t>Sylvain Bergeron:</t>
        </r>
        <r>
          <rPr>
            <sz val="8"/>
            <color indexed="81"/>
            <rFont val="Tahoma"/>
            <family val="2"/>
          </rPr>
          <t xml:space="preserve">
Hidden View
</t>
        </r>
      </text>
    </comment>
    <comment ref="AO8" authorId="0" shapeId="0" xr:uid="{00000000-0006-0000-0000-000005000000}">
      <text>
        <r>
          <rPr>
            <b/>
            <sz val="8"/>
            <color indexed="81"/>
            <rFont val="Tahoma"/>
            <family val="2"/>
          </rPr>
          <t>Sylvain Bergeron:</t>
        </r>
        <r>
          <rPr>
            <sz val="8"/>
            <color indexed="81"/>
            <rFont val="Tahoma"/>
            <family val="2"/>
          </rPr>
          <t xml:space="preserve">
Very Hidden View</t>
        </r>
      </text>
    </comment>
    <comment ref="AZ8" authorId="0" shapeId="0" xr:uid="{00000000-0006-0000-0000-000006000000}">
      <text>
        <r>
          <rPr>
            <b/>
            <sz val="8"/>
            <color indexed="81"/>
            <rFont val="Tahoma"/>
            <family val="2"/>
          </rPr>
          <t>Sylvain Bergeron:</t>
        </r>
        <r>
          <rPr>
            <sz val="8"/>
            <color indexed="81"/>
            <rFont val="Tahoma"/>
            <family val="2"/>
          </rPr>
          <t xml:space="preserve">
External View</t>
        </r>
      </text>
    </comment>
    <comment ref="BA8" authorId="0" shapeId="0" xr:uid="{00000000-0006-0000-0000-000007000000}">
      <text>
        <r>
          <rPr>
            <b/>
            <sz val="8"/>
            <color indexed="81"/>
            <rFont val="Tahoma"/>
            <family val="2"/>
          </rPr>
          <t>Sylvain Bergeron:</t>
        </r>
        <r>
          <rPr>
            <sz val="8"/>
            <color indexed="81"/>
            <rFont val="Tahoma"/>
            <family val="2"/>
          </rPr>
          <t xml:space="preserve">
Internal View</t>
        </r>
      </text>
    </comment>
    <comment ref="BB8" authorId="0" shapeId="0" xr:uid="{00000000-0006-0000-0000-000008000000}">
      <text>
        <r>
          <rPr>
            <b/>
            <sz val="8"/>
            <color indexed="81"/>
            <rFont val="Tahoma"/>
            <family val="2"/>
          </rPr>
          <t>Sylvain Bergeron:</t>
        </r>
        <r>
          <rPr>
            <sz val="8"/>
            <color indexed="81"/>
            <rFont val="Tahoma"/>
            <family val="2"/>
          </rPr>
          <t xml:space="preserve">
Detailed view</t>
        </r>
      </text>
    </comment>
    <comment ref="BC8" authorId="0" shapeId="0" xr:uid="{00000000-0006-0000-0000-000009000000}">
      <text>
        <r>
          <rPr>
            <b/>
            <sz val="8"/>
            <color indexed="81"/>
            <rFont val="Tahoma"/>
            <family val="2"/>
          </rPr>
          <t>Sylvain Bergeron:</t>
        </r>
        <r>
          <rPr>
            <sz val="8"/>
            <color indexed="81"/>
            <rFont val="Tahoma"/>
            <family val="2"/>
          </rPr>
          <t xml:space="preserve">
Hidden View
</t>
        </r>
      </text>
    </comment>
    <comment ref="BD8" authorId="0" shapeId="0" xr:uid="{00000000-0006-0000-0000-00000A000000}">
      <text>
        <r>
          <rPr>
            <b/>
            <sz val="8"/>
            <color indexed="81"/>
            <rFont val="Tahoma"/>
            <family val="2"/>
          </rPr>
          <t>Sylvain Bergeron:</t>
        </r>
        <r>
          <rPr>
            <sz val="8"/>
            <color indexed="81"/>
            <rFont val="Tahoma"/>
            <family val="2"/>
          </rPr>
          <t xml:space="preserve">
Very Hidden View</t>
        </r>
      </text>
    </comment>
    <comment ref="BO8" authorId="0" shapeId="0" xr:uid="{00000000-0006-0000-0000-00000B000000}">
      <text>
        <r>
          <rPr>
            <b/>
            <sz val="8"/>
            <color indexed="81"/>
            <rFont val="Tahoma"/>
            <family val="2"/>
          </rPr>
          <t>Sylvain Bergeron:</t>
        </r>
        <r>
          <rPr>
            <sz val="8"/>
            <color indexed="81"/>
            <rFont val="Tahoma"/>
            <family val="2"/>
          </rPr>
          <t xml:space="preserve">
External View</t>
        </r>
      </text>
    </comment>
    <comment ref="BP8" authorId="0" shapeId="0" xr:uid="{00000000-0006-0000-0000-00000C000000}">
      <text>
        <r>
          <rPr>
            <b/>
            <sz val="8"/>
            <color indexed="81"/>
            <rFont val="Tahoma"/>
            <family val="2"/>
          </rPr>
          <t>Sylvain Bergeron:</t>
        </r>
        <r>
          <rPr>
            <sz val="8"/>
            <color indexed="81"/>
            <rFont val="Tahoma"/>
            <family val="2"/>
          </rPr>
          <t xml:space="preserve">
Internal View</t>
        </r>
      </text>
    </comment>
    <comment ref="BQ8" authorId="0" shapeId="0" xr:uid="{00000000-0006-0000-0000-00000D000000}">
      <text>
        <r>
          <rPr>
            <b/>
            <sz val="8"/>
            <color indexed="81"/>
            <rFont val="Tahoma"/>
            <family val="2"/>
          </rPr>
          <t>Sylvain Bergeron:</t>
        </r>
        <r>
          <rPr>
            <sz val="8"/>
            <color indexed="81"/>
            <rFont val="Tahoma"/>
            <family val="2"/>
          </rPr>
          <t xml:space="preserve">
Detailed view</t>
        </r>
      </text>
    </comment>
    <comment ref="BR8" authorId="0" shapeId="0" xr:uid="{00000000-0006-0000-0000-00000E000000}">
      <text>
        <r>
          <rPr>
            <b/>
            <sz val="8"/>
            <color indexed="81"/>
            <rFont val="Tahoma"/>
            <family val="2"/>
          </rPr>
          <t>Sylvain Bergeron:</t>
        </r>
        <r>
          <rPr>
            <sz val="8"/>
            <color indexed="81"/>
            <rFont val="Tahoma"/>
            <family val="2"/>
          </rPr>
          <t xml:space="preserve">
Hidden View
</t>
        </r>
      </text>
    </comment>
    <comment ref="BS8" authorId="0" shapeId="0" xr:uid="{00000000-0006-0000-0000-00000F000000}">
      <text>
        <r>
          <rPr>
            <b/>
            <sz val="8"/>
            <color indexed="81"/>
            <rFont val="Tahoma"/>
            <family val="2"/>
          </rPr>
          <t>Sylvain Bergeron:</t>
        </r>
        <r>
          <rPr>
            <sz val="8"/>
            <color indexed="81"/>
            <rFont val="Tahoma"/>
            <family val="2"/>
          </rPr>
          <t xml:space="preserve">
Very Hidden View</t>
        </r>
      </text>
    </comment>
    <comment ref="CD8" authorId="0" shapeId="0" xr:uid="{00000000-0006-0000-0000-000010000000}">
      <text>
        <r>
          <rPr>
            <b/>
            <sz val="8"/>
            <color indexed="81"/>
            <rFont val="Tahoma"/>
            <family val="2"/>
          </rPr>
          <t>Sylvain Bergeron:</t>
        </r>
        <r>
          <rPr>
            <sz val="8"/>
            <color indexed="81"/>
            <rFont val="Tahoma"/>
            <family val="2"/>
          </rPr>
          <t xml:space="preserve">
External View</t>
        </r>
      </text>
    </comment>
    <comment ref="CE8" authorId="0" shapeId="0" xr:uid="{00000000-0006-0000-0000-000011000000}">
      <text>
        <r>
          <rPr>
            <b/>
            <sz val="8"/>
            <color indexed="81"/>
            <rFont val="Tahoma"/>
            <family val="2"/>
          </rPr>
          <t>Sylvain Bergeron:</t>
        </r>
        <r>
          <rPr>
            <sz val="8"/>
            <color indexed="81"/>
            <rFont val="Tahoma"/>
            <family val="2"/>
          </rPr>
          <t xml:space="preserve">
Internal View</t>
        </r>
      </text>
    </comment>
    <comment ref="CF8" authorId="0" shapeId="0" xr:uid="{00000000-0006-0000-0000-000012000000}">
      <text>
        <r>
          <rPr>
            <b/>
            <sz val="8"/>
            <color indexed="81"/>
            <rFont val="Tahoma"/>
            <family val="2"/>
          </rPr>
          <t>Sylvain Bergeron:</t>
        </r>
        <r>
          <rPr>
            <sz val="8"/>
            <color indexed="81"/>
            <rFont val="Tahoma"/>
            <family val="2"/>
          </rPr>
          <t xml:space="preserve">
Detailed view</t>
        </r>
      </text>
    </comment>
    <comment ref="CG8" authorId="0" shapeId="0" xr:uid="{00000000-0006-0000-0000-000013000000}">
      <text>
        <r>
          <rPr>
            <b/>
            <sz val="8"/>
            <color indexed="81"/>
            <rFont val="Tahoma"/>
            <family val="2"/>
          </rPr>
          <t>Sylvain Bergeron:</t>
        </r>
        <r>
          <rPr>
            <sz val="8"/>
            <color indexed="81"/>
            <rFont val="Tahoma"/>
            <family val="2"/>
          </rPr>
          <t xml:space="preserve">
Hidden View
</t>
        </r>
      </text>
    </comment>
    <comment ref="CH8" authorId="0" shapeId="0" xr:uid="{00000000-0006-0000-0000-000014000000}">
      <text>
        <r>
          <rPr>
            <b/>
            <sz val="8"/>
            <color indexed="81"/>
            <rFont val="Tahoma"/>
            <family val="2"/>
          </rPr>
          <t>Sylvain Bergeron:</t>
        </r>
        <r>
          <rPr>
            <sz val="8"/>
            <color indexed="81"/>
            <rFont val="Tahoma"/>
            <family val="2"/>
          </rPr>
          <t xml:space="preserve">
Very Hidden View</t>
        </r>
      </text>
    </comment>
    <comment ref="H25" authorId="0" shapeId="0" xr:uid="{00000000-0006-0000-0000-000015000000}">
      <text>
        <r>
          <rPr>
            <b/>
            <sz val="8"/>
            <color indexed="81"/>
            <rFont val="Tahoma"/>
            <family val="2"/>
          </rPr>
          <t>Sylvain Bergeron:</t>
        </r>
        <r>
          <rPr>
            <sz val="8"/>
            <color indexed="81"/>
            <rFont val="Tahoma"/>
            <family val="2"/>
          </rPr>
          <t xml:space="preserve">
( 1 =&gt; YE ending January, 12 =&gt; YE ending December )
BA, Corp, Flexjet:  2011 P01 = Feb 2011, 2011 P11,P12 = Dec 2011
BT:                          2011 P01 = Jan 2011, 2011 P11 = Nov 2011, P12 = Dec 2011
All groups:  2012 P01 = Jan 2012, 2012 P12 = Dec 2012</t>
        </r>
      </text>
    </comment>
  </commentList>
</comments>
</file>

<file path=xl/sharedStrings.xml><?xml version="1.0" encoding="utf-8"?>
<sst xmlns="http://schemas.openxmlformats.org/spreadsheetml/2006/main" count="838" uniqueCount="401">
  <si>
    <t>DECEMBER</t>
  </si>
  <si>
    <t>&lt;== Used to determine range for schedule setup</t>
  </si>
  <si>
    <t>USD</t>
  </si>
  <si>
    <t>Fiscal Yr End</t>
  </si>
  <si>
    <t>JANUARY</t>
  </si>
  <si>
    <t>FEBRUARY</t>
  </si>
  <si>
    <t>MARCH</t>
  </si>
  <si>
    <t>APRIL</t>
  </si>
  <si>
    <t>JUNE</t>
  </si>
  <si>
    <t>JULY</t>
  </si>
  <si>
    <t>AUGUST</t>
  </si>
  <si>
    <t>SEPTEMBER</t>
  </si>
  <si>
    <t>Days in CY</t>
  </si>
  <si>
    <t>Days in PY</t>
  </si>
  <si>
    <t>Previous Yr</t>
  </si>
  <si>
    <t>Start Per PY</t>
  </si>
  <si>
    <t>Current Per PY</t>
  </si>
  <si>
    <t>Days YTD PY</t>
  </si>
  <si>
    <t>Days/Mo</t>
  </si>
  <si>
    <t>NOVEMBER</t>
  </si>
  <si>
    <t>Start Row</t>
  </si>
  <si>
    <t>End Row</t>
  </si>
  <si>
    <t>OCTOBER</t>
  </si>
  <si>
    <t>USD Total</t>
  </si>
  <si>
    <t>EUR Total</t>
  </si>
  <si>
    <t>Budget</t>
  </si>
  <si>
    <t>Actual</t>
  </si>
  <si>
    <t>Forecast</t>
  </si>
  <si>
    <t>Current Yr</t>
  </si>
  <si>
    <t>CURRENCY</t>
  </si>
  <si>
    <t>Current Period</t>
  </si>
  <si>
    <t>Sheets Count</t>
  </si>
  <si>
    <t>Days YTD</t>
  </si>
  <si>
    <t>Days in Month</t>
  </si>
  <si>
    <t>Period</t>
  </si>
  <si>
    <t>MONTH</t>
  </si>
  <si>
    <t>MAY</t>
  </si>
  <si>
    <t>Start Period</t>
  </si>
  <si>
    <t>VERSION</t>
  </si>
  <si>
    <t>EUR</t>
  </si>
  <si>
    <t>GROUPS</t>
  </si>
  <si>
    <t>Entity Curr Total</t>
  </si>
  <si>
    <t>Parent Curr Total</t>
  </si>
  <si>
    <t>DATABASE</t>
  </si>
  <si>
    <t>FISCAL YEAR (SW_Fiscal_Yr)</t>
  </si>
  <si>
    <t>PERIODS</t>
  </si>
  <si>
    <t>SHEET LIST</t>
  </si>
  <si>
    <t>CUSTOM VIEW</t>
  </si>
  <si>
    <t>Parent Curr.</t>
  </si>
  <si>
    <t>Entity Curr.</t>
  </si>
  <si>
    <t>A</t>
  </si>
  <si>
    <t>F</t>
  </si>
  <si>
    <t>External</t>
  </si>
  <si>
    <t>Internal</t>
  </si>
  <si>
    <t>Very hidden</t>
  </si>
  <si>
    <t>Hidden</t>
  </si>
  <si>
    <t>External view</t>
  </si>
  <si>
    <t>Internal view</t>
  </si>
  <si>
    <t>View hidden lines</t>
  </si>
  <si>
    <t>View very hidden lines</t>
  </si>
  <si>
    <t>Detailed</t>
  </si>
  <si>
    <t>B</t>
  </si>
  <si>
    <t>ShtOrder</t>
  </si>
  <si>
    <t>ShtDescription</t>
  </si>
  <si>
    <t>ShtName</t>
  </si>
  <si>
    <t>01.0</t>
  </si>
  <si>
    <t>Sch Val</t>
  </si>
  <si>
    <t>VALIDATION FILE</t>
  </si>
  <si>
    <t>End Period</t>
  </si>
  <si>
    <t>Page Breaks</t>
  </si>
  <si>
    <t>UnlockWkb</t>
  </si>
  <si>
    <t>GetPageBrks</t>
  </si>
  <si>
    <t>CTRL+SHIFT+P</t>
  </si>
  <si>
    <t>CTRL+SHIFT+B</t>
  </si>
  <si>
    <t>Call menu with password to unlock for super-user</t>
  </si>
  <si>
    <t>Allows user to directly keep all changes in page break performed</t>
  </si>
  <si>
    <t>Public</t>
  </si>
  <si>
    <t>Private</t>
  </si>
  <si>
    <t>Mod3Public</t>
  </si>
  <si>
    <t>Mod1Private</t>
  </si>
  <si>
    <t>Macro name</t>
  </si>
  <si>
    <t>Keyboard shortcut</t>
  </si>
  <si>
    <t>Descriptoin</t>
  </si>
  <si>
    <t>Location</t>
  </si>
  <si>
    <t>RefreshShts</t>
  </si>
  <si>
    <t>Refresh all visible sheets from HFM when the refresh button is pressed</t>
  </si>
  <si>
    <t>WriteShtNames</t>
  </si>
  <si>
    <t>In config page, refresh name and title in range M9:O57</t>
  </si>
  <si>
    <t>SortShtNames</t>
  </si>
  <si>
    <t>In config page, sort name in range M9:O57 by ShtOrder (Column N)</t>
  </si>
  <si>
    <t>UpdateShtList</t>
  </si>
  <si>
    <t>Any change in cell C2 (Welcome page) will execute this macro</t>
  </si>
  <si>
    <t>ListShtNames</t>
  </si>
  <si>
    <t>List tab names in the Welcome page and create hyperlinks for each tab</t>
  </si>
  <si>
    <t>ClearShtList</t>
  </si>
  <si>
    <t>Clears the list and hyperlinks in welcome page (Under Goto button)</t>
  </si>
  <si>
    <t>UnhideAllShts</t>
  </si>
  <si>
    <t>Utilized solely by super-users to unprotect sheets and update</t>
  </si>
  <si>
    <t>FilterShts</t>
  </si>
  <si>
    <t>Hides all sheets that are not tagged as part of group</t>
  </si>
  <si>
    <t>CleanShts</t>
  </si>
  <si>
    <t>Based on Welcome page, it calls HideRAndCSht for each visible sheet</t>
  </si>
  <si>
    <t>HideRAndCSht</t>
  </si>
  <si>
    <t>Hide Rows and Columns as per selection performed in page Welcome</t>
  </si>
  <si>
    <t>PrintSelected</t>
  </si>
  <si>
    <t>Provides dialogue box for visible sheets to print</t>
  </si>
  <si>
    <t>CalculateShts</t>
  </si>
  <si>
    <t>Calculates all sheets (not used yet)</t>
  </si>
  <si>
    <t>ProtectAllShts</t>
  </si>
  <si>
    <t>Protects all sheets</t>
  </si>
  <si>
    <t>UnprotectAllShts</t>
  </si>
  <si>
    <t>Unprotects all sheets</t>
  </si>
  <si>
    <t>StatusBarMsg</t>
  </si>
  <si>
    <t>Creates a status bar message.  To get status bar message to run</t>
  </si>
  <si>
    <t>ClearStatusBarMsg</t>
  </si>
  <si>
    <t>Clears Status bar message, otherwise it remains</t>
  </si>
  <si>
    <t>UnhideRAndCSht</t>
  </si>
  <si>
    <t>Utilized only by super-user for development purpose</t>
  </si>
  <si>
    <t>NavigateWkBk</t>
  </si>
  <si>
    <t>Used to navigate to various visible sheets in the workbook</t>
  </si>
  <si>
    <t>SetPageBrks</t>
  </si>
  <si>
    <t>Set page break based on data recorded on config U9:Y57</t>
  </si>
  <si>
    <t>02.0</t>
  </si>
  <si>
    <t>03.1</t>
  </si>
  <si>
    <t>03.2</t>
  </si>
  <si>
    <t>CONSOLIDATED STATEMENTS OF INCOME</t>
  </si>
  <si>
    <t>Notes</t>
  </si>
  <si>
    <t>CONSOLIDATED STATEMENTS OF COMPREHENSIVE INCOME</t>
  </si>
  <si>
    <t>CONSOLIDATED STATEMENTS OF FINANCIAL POSITION</t>
  </si>
  <si>
    <t xml:space="preserve"> Notes</t>
  </si>
  <si>
    <t>CONSOLIDATED STATEMENTS OF CHANGES IN EQUITY</t>
  </si>
  <si>
    <t>CONSOLIDATED STATEMENTS OF CASH FLOWS</t>
  </si>
  <si>
    <t>P&amp;L</t>
  </si>
  <si>
    <t>Comprehensive Income</t>
  </si>
  <si>
    <t>Changes in equity YTD</t>
  </si>
  <si>
    <t>Cash Flows</t>
  </si>
  <si>
    <t>FINANCIAL STATEMENTS</t>
  </si>
  <si>
    <t>03.0</t>
  </si>
  <si>
    <t>FS</t>
  </si>
  <si>
    <t>S</t>
  </si>
  <si>
    <t>Balance sheet</t>
  </si>
  <si>
    <t>Changes in equity 3M</t>
  </si>
  <si>
    <t>03.3</t>
  </si>
  <si>
    <t>BIHfm001</t>
  </si>
  <si>
    <t>MFHbi001</t>
  </si>
  <si>
    <t>Y</t>
  </si>
  <si>
    <t>Provisions</t>
  </si>
  <si>
    <t>Z85</t>
  </si>
  <si>
    <t>Z95</t>
  </si>
  <si>
    <t>CUSTOM TITLE</t>
  </si>
  <si>
    <t>Q1</t>
  </si>
  <si>
    <t>First</t>
  </si>
  <si>
    <t>Q2</t>
  </si>
  <si>
    <t>Second</t>
  </si>
  <si>
    <t>Q3</t>
  </si>
  <si>
    <t>Third</t>
  </si>
  <si>
    <t>Q4</t>
  </si>
  <si>
    <t>Fiscal Year</t>
  </si>
  <si>
    <t>VERSION'</t>
  </si>
  <si>
    <t>Actual'</t>
  </si>
  <si>
    <t>Budget'</t>
  </si>
  <si>
    <t>Forecast'</t>
  </si>
  <si>
    <t>PB Actual</t>
  </si>
  <si>
    <t>PB Budget</t>
  </si>
  <si>
    <t>PB Forecast</t>
  </si>
  <si>
    <t>BOMBARDIER INC.</t>
  </si>
  <si>
    <t>FINANCIAL STATEMENTS YEAR END</t>
  </si>
  <si>
    <t>YE</t>
  </si>
  <si>
    <t>03.4</t>
  </si>
  <si>
    <t>QUARTELY DATA</t>
  </si>
  <si>
    <t>Quarterly</t>
  </si>
  <si>
    <t>HISTORICAL FINANCIAL SUMMARY</t>
  </si>
  <si>
    <t>P&amp;L 5Y</t>
  </si>
  <si>
    <t>03.5</t>
  </si>
  <si>
    <t>03.6</t>
  </si>
  <si>
    <t>ALZ80</t>
  </si>
  <si>
    <t>APZ95</t>
  </si>
  <si>
    <t>PROD3</t>
  </si>
  <si>
    <t>Unlock</t>
  </si>
  <si>
    <t>BS 5Y</t>
  </si>
  <si>
    <t>05.0</t>
  </si>
  <si>
    <t>APZ90</t>
  </si>
  <si>
    <t>PRD</t>
  </si>
  <si>
    <t>https://mtlhfmprd.ca.aero.bombardier.net/hfmofficeprovider/hfmofficeprovider.aspx</t>
  </si>
  <si>
    <t xml:space="preserve"> </t>
  </si>
  <si>
    <t>FCST3</t>
  </si>
  <si>
    <t>DEV</t>
  </si>
  <si>
    <t>https://mtlhfmdev.ca.aero.bombardier.net/hfmofficeprovider/hfmofficeprovider.aspx</t>
  </si>
  <si>
    <t>BINCBASE5</t>
  </si>
  <si>
    <t>QA</t>
  </si>
  <si>
    <t>https://mtlwahfmqa.ca.aero.bombardier.net/hfmofficeprovider/hfmofficeprovider.aspx</t>
  </si>
  <si>
    <t>BINCBASE6</t>
  </si>
  <si>
    <t>ÉTATS DU RÉSULTAT CONSOLIDÉS</t>
  </si>
  <si>
    <t>(en millions de dollars américains, sauf les montants par action)</t>
  </si>
  <si>
    <t>Revenus</t>
  </si>
  <si>
    <t>Coût des ventes</t>
  </si>
  <si>
    <t>Marge brute</t>
  </si>
  <si>
    <t>Charges de vente et d'administration</t>
  </si>
  <si>
    <t>R et D</t>
  </si>
  <si>
    <t>Éléments spéciaux</t>
  </si>
  <si>
    <t>RAII</t>
  </si>
  <si>
    <t>Charges de financement</t>
  </si>
  <si>
    <t>Revenus de financement</t>
  </si>
  <si>
    <t>RAI</t>
  </si>
  <si>
    <t>Impôts sur le résultat</t>
  </si>
  <si>
    <t>Résultat net</t>
  </si>
  <si>
    <t xml:space="preserve">Attribuable aux </t>
  </si>
  <si>
    <t>$</t>
  </si>
  <si>
    <t>ÉTATS DU RÉSULTAT GLOBAL CONSOLIDÉS</t>
  </si>
  <si>
    <t>(en millions de dollars américains)</t>
  </si>
  <si>
    <t>AERG</t>
  </si>
  <si>
    <t xml:space="preserve"> Éléments qui peuvent être reclassés en résultat net</t>
  </si>
  <si>
    <t>ECC</t>
  </si>
  <si>
    <t>Avantages de retraite</t>
  </si>
  <si>
    <t>Total du résultat global</t>
  </si>
  <si>
    <t>Total des AERG</t>
  </si>
  <si>
    <t>ÉTATS DE LA SITUATION FINANCIÈRE CONSOLIDÉS</t>
  </si>
  <si>
    <t>Aux</t>
  </si>
  <si>
    <t>Actifs</t>
  </si>
  <si>
    <t>Trésorerie et équivalents de trésorerie</t>
  </si>
  <si>
    <t>Créances clients et autres débiteurs</t>
  </si>
  <si>
    <t>Stocks</t>
  </si>
  <si>
    <t>Autres actifs financiers</t>
  </si>
  <si>
    <t>Autres actifs</t>
  </si>
  <si>
    <t>Actifs courants</t>
  </si>
  <si>
    <t xml:space="preserve">Autres actifs </t>
  </si>
  <si>
    <t>Immobilisations corporelles</t>
  </si>
  <si>
    <t>Outillage des programmes aéronautiques</t>
  </si>
  <si>
    <t>Impôts sur le résultat différés</t>
  </si>
  <si>
    <t>Actifs non courants</t>
  </si>
  <si>
    <t>Passifs</t>
  </si>
  <si>
    <t>Fournisseurs et autres créditeurs</t>
  </si>
  <si>
    <t>Passifs courants</t>
  </si>
  <si>
    <t>Dette à long terme</t>
  </si>
  <si>
    <t>Passifs non courants</t>
  </si>
  <si>
    <t>Attribuables aux détenteurs d'instruments de 
   capitaux propres de Bombardier Inc.</t>
  </si>
  <si>
    <t>Engagements et éventualités</t>
  </si>
  <si>
    <t>ÉTATS DES VARIATIONS DES CAPITAUX PROPRES CONSOLIDÉS</t>
  </si>
  <si>
    <t>Cumul des AERG</t>
  </si>
  <si>
    <t>Autres</t>
  </si>
  <si>
    <t>Charge à base d'actions</t>
  </si>
  <si>
    <t>ÉTATS DES FLUX DE TRÉSORERIE CONSOLIDÉS</t>
  </si>
  <si>
    <t>Activités opérationnelles</t>
  </si>
  <si>
    <t>Éléments sans effet de trésorerie</t>
  </si>
  <si>
    <t>Variation nette des soldes hors caisse</t>
  </si>
  <si>
    <t>Activités d'investissement</t>
  </si>
  <si>
    <t>Activités de financement</t>
  </si>
  <si>
    <t xml:space="preserve">Trésorerie versée pour </t>
  </si>
  <si>
    <t xml:space="preserve">Trésorerie reçue pour </t>
  </si>
  <si>
    <t xml:space="preserve">   Intérêts</t>
  </si>
  <si>
    <t xml:space="preserve">   Impôts sur le résultat</t>
  </si>
  <si>
    <t>Additions aux immobilisations corporelles et incorporelles</t>
  </si>
  <si>
    <t>Variation nette liée aux couvertures de flux de trésorerie</t>
  </si>
  <si>
    <t>Placements nets dans les établissements à l'étranger</t>
  </si>
  <si>
    <t>(Non audités)</t>
  </si>
  <si>
    <t>Les notes font partie intégrante de ces états financiers consolidés intermédiaires.</t>
  </si>
  <si>
    <t>Reclassement en résultat ou dans l'actif non financier connexe</t>
  </si>
  <si>
    <t xml:space="preserve"> Éléments jamais reclassés en résultat net</t>
  </si>
  <si>
    <t>Capitaux propres (déficit)</t>
  </si>
  <si>
    <t>Produit de la cession d'immobilisations corporelles et incorporelles</t>
  </si>
  <si>
    <t>Attribuables aux détenteurs d’instruments de capitaux propres de Bombardier Inc.</t>
  </si>
  <si>
    <t>Remboursement de dette à long terme</t>
  </si>
  <si>
    <t>Réévaluation des régimes à prestations définies</t>
  </si>
  <si>
    <t>Capital social</t>
  </si>
  <si>
    <t>Résultats non 
distribués (déficit)</t>
  </si>
  <si>
    <t>Actifs financiers à la juste valeur par le biais des AERG</t>
  </si>
  <si>
    <t>Actifs sur contrat</t>
  </si>
  <si>
    <t>Passifs sur contrat</t>
  </si>
  <si>
    <t>Détenteurs d'instruments de capitaux propres
   de Bombardier Inc.</t>
  </si>
  <si>
    <t>Instruments de capitaux propres à la juste valeur par le biais des AERG</t>
  </si>
  <si>
    <t>Information supplémentaire</t>
  </si>
  <si>
    <t>Dividendes versés - actions privilégiées</t>
  </si>
  <si>
    <t>Autres passifs financiers</t>
  </si>
  <si>
    <t>Autres passifs</t>
  </si>
  <si>
    <t>Total de base</t>
  </si>
  <si>
    <t>Total dilué</t>
  </si>
  <si>
    <t>Résultat net lié aux activités poursuivies</t>
  </si>
  <si>
    <t>Activités poursuivies</t>
  </si>
  <si>
    <t>Total du résultat global attribuable aux détenteurs d'instruments de</t>
  </si>
  <si>
    <t xml:space="preserve">capitaux propres de Bombardier Inc. </t>
  </si>
  <si>
    <r>
      <t>Activités abandonnées</t>
    </r>
    <r>
      <rPr>
        <vertAlign val="superscript"/>
        <sz val="9"/>
        <rFont val="Arial"/>
        <family val="2"/>
      </rPr>
      <t>(1)</t>
    </r>
  </si>
  <si>
    <t>Flux de trésorerie liés aux activités opérationnelles - total</t>
  </si>
  <si>
    <t>Flux de trésorerie liés aux activités opérationnelles - activités poursuivies</t>
  </si>
  <si>
    <t>Flux de trésorerie liés aux activités d'investissement - activités poursuivies</t>
  </si>
  <si>
    <t>Variation nette des emprunts à court terme liés à Transport</t>
  </si>
  <si>
    <t>Flux de trésorerie liés aux activités de financement - total</t>
  </si>
  <si>
    <t>Flux de trésorerie liés aux activités d'investissement - total</t>
  </si>
  <si>
    <t>de Bombardier Inc.</t>
  </si>
  <si>
    <t xml:space="preserve">Résultat net attribuable aux détenteurs de capitaux propres </t>
  </si>
  <si>
    <t>31 décembre
 2021</t>
  </si>
  <si>
    <r>
      <t>Résultat net lié aux activités abandonnées</t>
    </r>
    <r>
      <rPr>
        <vertAlign val="superscript"/>
        <sz val="9"/>
        <rFont val="Arial"/>
        <family val="2"/>
      </rPr>
      <t>(1)</t>
    </r>
  </si>
  <si>
    <r>
      <t>Activités abandonnées de base</t>
    </r>
    <r>
      <rPr>
        <vertAlign val="superscript"/>
        <sz val="9"/>
        <rFont val="Arial"/>
        <family val="2"/>
      </rPr>
      <t>(1)</t>
    </r>
  </si>
  <si>
    <t>Les activités de Transport ont été classées à titre d’activités abandonnées. Le 29 janvier 2021, la Société a clôturé la vente du secteur Transport à Alstom.</t>
  </si>
  <si>
    <r>
      <t>Participations ne donnant pas le contrôle</t>
    </r>
    <r>
      <rPr>
        <vertAlign val="superscript"/>
        <sz val="9"/>
        <rFont val="Arial"/>
        <family val="2"/>
      </rPr>
      <t>(1)</t>
    </r>
  </si>
  <si>
    <t>Options exercées</t>
  </si>
  <si>
    <t>Charges de dépréciation des immobilisations corporelles et incorporelles</t>
  </si>
  <si>
    <r>
      <t>Flux de trésorerie liés aux activités opérationnelles - activités abandonnées</t>
    </r>
    <r>
      <rPr>
        <vertAlign val="superscript"/>
        <sz val="9"/>
        <rFont val="Arial"/>
        <family val="2"/>
      </rPr>
      <t>(1)</t>
    </r>
  </si>
  <si>
    <r>
      <t>Produit net de la cession d'activités</t>
    </r>
    <r>
      <rPr>
        <vertAlign val="superscript"/>
        <sz val="9"/>
        <rFont val="Arial"/>
        <family val="2"/>
      </rPr>
      <t>(1)</t>
    </r>
  </si>
  <si>
    <t>Variations de l'encaisse affectée</t>
  </si>
  <si>
    <r>
      <t>Flux de trésorerie liés aux activités d'investissement - activités abandonnées</t>
    </r>
    <r>
      <rPr>
        <vertAlign val="superscript"/>
        <sz val="9"/>
        <rFont val="Arial"/>
        <family val="2"/>
      </rPr>
      <t>(1)</t>
    </r>
  </si>
  <si>
    <r>
      <t>Paiement d'obligations locatives</t>
    </r>
    <r>
      <rPr>
        <vertAlign val="superscript"/>
        <sz val="9"/>
        <rFont val="Arial"/>
        <family val="2"/>
      </rPr>
      <t>(3)</t>
    </r>
  </si>
  <si>
    <t>Émission d'actions classe B</t>
  </si>
  <si>
    <r>
      <t>Trésorerie et équivalents de trésorerie au début de la période</t>
    </r>
    <r>
      <rPr>
        <b/>
        <vertAlign val="superscript"/>
        <sz val="9"/>
        <rFont val="Arial"/>
        <family val="2"/>
      </rPr>
      <t>(4)</t>
    </r>
  </si>
  <si>
    <t>Trésorerie et équivalents de trésorerie à la fin de la période</t>
  </si>
  <si>
    <t>Gain net (perte nette) non réalisé(e)</t>
  </si>
  <si>
    <t>Actions privilégiées</t>
  </si>
  <si>
    <t>Autres 
résultats non distribués (déficit)</t>
  </si>
  <si>
    <t>Surplus d'apport</t>
  </si>
  <si>
    <t>Juste valeur par le biais des AERG</t>
  </si>
  <si>
    <t xml:space="preserve">           Total</t>
  </si>
  <si>
    <t>Total des capitaux propres (déficit)</t>
  </si>
  <si>
    <t xml:space="preserve">           Participations ne donnant pas le contrôle</t>
  </si>
  <si>
    <t>Incidence des fluctuations de taux de change sur la trésorerie et les équivalents de trésorerie</t>
  </si>
  <si>
    <r>
      <rPr>
        <vertAlign val="superscript"/>
        <sz val="8"/>
        <rFont val="Arial"/>
        <family val="2"/>
      </rPr>
      <t>(3)</t>
    </r>
  </si>
  <si>
    <r>
      <rPr>
        <vertAlign val="superscript"/>
        <sz val="8"/>
        <rFont val="Arial"/>
        <family val="2"/>
      </rPr>
      <t>(2)</t>
    </r>
  </si>
  <si>
    <r>
      <rPr>
        <vertAlign val="superscript"/>
        <sz val="8"/>
        <rFont val="Arial"/>
        <family val="2"/>
      </rPr>
      <t>(1)</t>
    </r>
  </si>
  <si>
    <r>
      <rPr>
        <vertAlign val="superscript"/>
        <sz val="8"/>
        <rFont val="Arial"/>
        <family val="2"/>
      </rPr>
      <t>(4)</t>
    </r>
  </si>
  <si>
    <t xml:space="preserve">   Activités poursuivies</t>
  </si>
  <si>
    <r>
      <t xml:space="preserve">   Activités abandonnées</t>
    </r>
    <r>
      <rPr>
        <vertAlign val="superscript"/>
        <sz val="9"/>
        <rFont val="Arial"/>
        <family val="2"/>
      </rPr>
      <t>(1)</t>
    </r>
  </si>
  <si>
    <t>Actions distribuées – Régime d’UAR</t>
  </si>
  <si>
    <t>Retrait du périmètre de consolidation de la trésorerie et des équivalents de trésorerie liés
   à Transport</t>
  </si>
  <si>
    <r>
      <t>Activités abandonnées dilué</t>
    </r>
    <r>
      <rPr>
        <vertAlign val="superscript"/>
        <sz val="9"/>
        <rFont val="Arial"/>
        <family val="2"/>
      </rPr>
      <t>(1)</t>
    </r>
  </si>
  <si>
    <t>Autres charges (revenus)</t>
  </si>
  <si>
    <r>
      <t>RPA (en dollars)</t>
    </r>
    <r>
      <rPr>
        <b/>
        <vertAlign val="superscript"/>
        <sz val="9"/>
        <rFont val="Arial"/>
        <family val="2"/>
      </rPr>
      <t>(2)</t>
    </r>
  </si>
  <si>
    <t>Activités poursuivies de base</t>
  </si>
  <si>
    <t>Activités poursuivies dilué</t>
  </si>
  <si>
    <t>(0,21)</t>
  </si>
  <si>
    <t>(0,01)</t>
  </si>
  <si>
    <t>Gain net (perte nette) sur instruments financiers dérivés</t>
  </si>
  <si>
    <t>Détenteurs d'instruments de capitaux propres de Bombardier Inc.</t>
  </si>
  <si>
    <r>
      <t>Actions ordinaires</t>
    </r>
    <r>
      <rPr>
        <b/>
        <vertAlign val="superscript"/>
        <sz val="9"/>
        <color rgb="FF000000"/>
        <rFont val="Arial"/>
        <family val="2"/>
      </rPr>
      <t>(1)</t>
    </r>
  </si>
  <si>
    <t>Au 30 juin 2022</t>
  </si>
  <si>
    <r>
      <t>Expiration de bons de souscription</t>
    </r>
    <r>
      <rPr>
        <vertAlign val="superscript"/>
        <sz val="9"/>
        <rFont val="Arial"/>
        <family val="2"/>
      </rPr>
      <t>(3)</t>
    </r>
  </si>
  <si>
    <t>Au 30 juin 2021</t>
  </si>
  <si>
    <t>Couvertures de flux de trésorerie</t>
  </si>
  <si>
    <t>Au 31 décembre 2021</t>
  </si>
  <si>
    <r>
      <t>Au 1</t>
    </r>
    <r>
      <rPr>
        <vertAlign val="superscript"/>
        <sz val="9"/>
        <rFont val="Arial"/>
        <family val="2"/>
      </rPr>
      <t>er</t>
    </r>
    <r>
      <rPr>
        <sz val="9"/>
        <rFont val="Arial"/>
        <family val="2"/>
      </rPr>
      <t xml:space="preserve"> janvier 2021</t>
    </r>
  </si>
  <si>
    <r>
      <t>Cession d'activités</t>
    </r>
    <r>
      <rPr>
        <vertAlign val="superscript"/>
        <sz val="9"/>
        <rFont val="Arial"/>
        <family val="2"/>
      </rPr>
      <t>(3)</t>
    </r>
  </si>
  <si>
    <r>
      <t>Expiration de bons de souscription</t>
    </r>
    <r>
      <rPr>
        <vertAlign val="superscript"/>
        <sz val="9"/>
        <rFont val="Arial"/>
        <family val="2"/>
      </rPr>
      <t>(4)</t>
    </r>
  </si>
  <si>
    <r>
      <rPr>
        <vertAlign val="superscript"/>
        <sz val="8"/>
        <rFont val="Arial"/>
        <family val="2"/>
      </rPr>
      <t>(3)</t>
    </r>
    <r>
      <rPr>
        <sz val="8"/>
        <rFont val="Arial"/>
        <family val="2"/>
      </rPr>
      <t xml:space="preserve"> En lien avec la vente de Transport à Alstom, dont la clôture a eu lieu le 29 janvier 2021.</t>
    </r>
  </si>
  <si>
    <t>Quote-part du résultat des coentreprises et des entreprises associées</t>
  </si>
  <si>
    <t>Pertes (gains) sur remboursement de dette à long terme</t>
  </si>
  <si>
    <t>Produit net de l'émission de dette à long terme</t>
  </si>
  <si>
    <t xml:space="preserve">Achat d’actions classe B détenues en fiducie dans le cadre des régimes d’UAR et d’UAI </t>
  </si>
  <si>
    <t>Diminution nette de la trésorerie et des équivalents de trésorerie</t>
  </si>
  <si>
    <t>4,5</t>
  </si>
  <si>
    <t>Produit de la vente des actions d'Alstom</t>
  </si>
  <si>
    <t>En date du 13 juin 2022, Bombardier avait réalisé le regroupement des actions classe A et des actions classe B (droits de vote limités) de la Société</t>
  </si>
  <si>
    <r>
      <rPr>
        <vertAlign val="superscript"/>
        <sz val="8"/>
        <rFont val="Arial"/>
        <family val="2"/>
      </rPr>
      <t>(1)</t>
    </r>
    <r>
      <rPr>
        <sz val="8"/>
        <rFont val="Arial"/>
        <family val="2"/>
      </rPr>
      <t xml:space="preserve"> En date du 13 juin 2022, Bombardier avait réalisé le regroupement des actions classe A et des actions classe B de la Société selon un ratio de regroupement des actions de 25 pour 1. Par conséquent, les périodes correspondantes ont été retraitées
    rétroactivement pour refléter le regroupement d’actions dans le nombre d’actions et de bons de souscription. Voir la Note 7 – Résultat par action pour plus de détails.</t>
    </r>
  </si>
  <si>
    <t xml:space="preserve">Aux fins de présentation à l’état des flux de trésorerie, la trésorerie et les équivalents de trésorerie au 31 décembre 2020 comprennent la trésorerie reclassée à titre d’actifs détenus en
</t>
  </si>
  <si>
    <t xml:space="preserve">vue de la vente. </t>
  </si>
  <si>
    <r>
      <t>Actions achetées – Régimes d’UAR/UAI</t>
    </r>
    <r>
      <rPr>
        <vertAlign val="superscript"/>
        <sz val="9"/>
        <rFont val="Arial"/>
        <family val="2"/>
      </rPr>
      <t>(2)</t>
    </r>
  </si>
  <si>
    <r>
      <t>Flux de trésorerie liés aux activités de financement - activités abandonnées</t>
    </r>
    <r>
      <rPr>
        <vertAlign val="superscript"/>
        <sz val="9"/>
        <rFont val="Arial"/>
        <family val="2"/>
      </rPr>
      <t>(1)</t>
    </r>
  </si>
  <si>
    <t>Flux de trésorerie liés aux activités de financement - activités poursuivies</t>
  </si>
  <si>
    <t>0,20</t>
  </si>
  <si>
    <t>0,00</t>
  </si>
  <si>
    <t>(3,97)</t>
  </si>
  <si>
    <t>(3,98)</t>
  </si>
  <si>
    <t>(4,13)</t>
  </si>
  <si>
    <t>(4,34)</t>
  </si>
  <si>
    <t>(5,26)</t>
  </si>
  <si>
    <t>54,79</t>
  </si>
  <si>
    <t>53,45</t>
  </si>
  <si>
    <t>49,53</t>
  </si>
  <si>
    <t>48,32</t>
  </si>
  <si>
    <t>(5,13)</t>
  </si>
  <si>
    <t>selon un ratio de regroupement des actions de 25 pour 1. Par conséquent, les périodes correspondantes ont été retraitées rétroactivement pour refléter</t>
  </si>
  <si>
    <t>le regroupement d’actions.</t>
  </si>
  <si>
    <t>30 septembre
 2022</t>
  </si>
  <si>
    <t>Tranche courante de la dette à long terme</t>
  </si>
  <si>
    <t>Pour les trimestres clos</t>
  </si>
  <si>
    <t>Au 30 septembre 2022</t>
  </si>
  <si>
    <t>Au 30 septembre 2021</t>
  </si>
  <si>
    <t>Dividendes - actions privilégiées, 
    déduction faite de l’impôt</t>
  </si>
  <si>
    <t>Annulation d'actions classe B</t>
  </si>
  <si>
    <r>
      <rPr>
        <vertAlign val="superscript"/>
        <sz val="8"/>
        <rFont val="Arial"/>
        <family val="2"/>
      </rPr>
      <t>(3)</t>
    </r>
    <r>
      <rPr>
        <sz val="8"/>
        <rFont val="Arial"/>
        <family val="2"/>
      </rPr>
      <t xml:space="preserve"> Le 1</t>
    </r>
    <r>
      <rPr>
        <vertAlign val="superscript"/>
        <sz val="8"/>
        <rFont val="Arial"/>
        <family val="2"/>
      </rPr>
      <t>er</t>
    </r>
    <r>
      <rPr>
        <sz val="8"/>
        <rFont val="Arial"/>
        <family val="2"/>
      </rPr>
      <t xml:space="preserve"> septembre 2021, 2 millions</t>
    </r>
    <r>
      <rPr>
        <vertAlign val="superscript"/>
        <sz val="8"/>
        <rFont val="Arial"/>
        <family val="2"/>
      </rPr>
      <t>(1)</t>
    </r>
    <r>
      <rPr>
        <sz val="8"/>
        <rFont val="Arial"/>
        <family val="2"/>
      </rPr>
      <t xml:space="preserve"> de bons de souscription détenus par Investissement Québec sont arrivés à échéance.</t>
    </r>
  </si>
  <si>
    <r>
      <rPr>
        <vertAlign val="superscript"/>
        <sz val="8"/>
        <rFont val="Arial"/>
        <family val="2"/>
      </rPr>
      <t>(4)</t>
    </r>
    <r>
      <rPr>
        <sz val="8"/>
        <rFont val="Arial"/>
        <family val="2"/>
      </rPr>
      <t xml:space="preserve"> Le 30 juin 2021 et le 1</t>
    </r>
    <r>
      <rPr>
        <vertAlign val="superscript"/>
        <sz val="8"/>
        <rFont val="Arial"/>
        <family val="2"/>
      </rPr>
      <t>er</t>
    </r>
    <r>
      <rPr>
        <sz val="8"/>
        <rFont val="Arial"/>
        <family val="2"/>
      </rPr>
      <t xml:space="preserve"> septembre 2021, 4 millions</t>
    </r>
    <r>
      <rPr>
        <vertAlign val="superscript"/>
        <sz val="8"/>
        <rFont val="Arial"/>
        <family val="2"/>
      </rPr>
      <t>(1)</t>
    </r>
    <r>
      <rPr>
        <sz val="8"/>
        <rFont val="Arial"/>
        <family val="2"/>
      </rPr>
      <t xml:space="preserve"> de bons de souscription détenus par Investissement Québec sont arrivés à échéance.</t>
    </r>
  </si>
  <si>
    <t>Perte (gain) sur cessions d'immobilisations corporelles et incorporelles</t>
  </si>
  <si>
    <r>
      <t>Perte (gain) sur cession d'activités</t>
    </r>
    <r>
      <rPr>
        <vertAlign val="superscript"/>
        <sz val="9"/>
        <rFont val="Arial"/>
        <family val="2"/>
      </rPr>
      <t>(1)</t>
    </r>
  </si>
  <si>
    <t>Pour les périodes de neuf mois closes</t>
  </si>
  <si>
    <t>Rachat d'actions classe B</t>
  </si>
  <si>
    <t>Trimestres clos les 
30 septembre</t>
  </si>
  <si>
    <t>Neuf mois clos les 
30 septembre</t>
  </si>
  <si>
    <t xml:space="preserve">
Gains
(pertes) de réévaluation</t>
  </si>
  <si>
    <r>
      <t>Bons de
sous-cription</t>
    </r>
    <r>
      <rPr>
        <b/>
        <vertAlign val="superscript"/>
        <sz val="9"/>
        <color rgb="FF000000"/>
        <rFont val="Arial"/>
        <family val="2"/>
      </rPr>
      <t>(1)</t>
    </r>
  </si>
  <si>
    <r>
      <rPr>
        <vertAlign val="superscript"/>
        <sz val="8"/>
        <rFont val="Arial"/>
        <family val="2"/>
      </rPr>
      <t>(2)</t>
    </r>
    <r>
      <rPr>
        <sz val="8"/>
        <rFont val="Arial"/>
        <family val="2"/>
      </rPr>
      <t xml:space="preserve"> Pour le trimestre clos le 30 septembre 2022, la Société a acheté 0,7 million (0,8 million</t>
    </r>
    <r>
      <rPr>
        <vertAlign val="superscript"/>
        <sz val="8"/>
        <rFont val="Arial"/>
        <family val="2"/>
      </rPr>
      <t>(1)</t>
    </r>
    <r>
      <rPr>
        <sz val="8"/>
        <rFont val="Arial"/>
        <family val="2"/>
      </rPr>
      <t xml:space="preserve"> pour le trimestre clos le 30 septembre 2021) d’actions classe B (droits de vote limités) en vue du règlement d’obligations futures aux termes des régimes d’UAR et
    d’UAI à l’intention des employés de la Société, voir la Note 17 – Régimes à base d’actions.</t>
    </r>
  </si>
  <si>
    <r>
      <rPr>
        <vertAlign val="superscript"/>
        <sz val="8"/>
        <color theme="1"/>
        <rFont val="Arial"/>
        <family val="2"/>
      </rPr>
      <t>(2)</t>
    </r>
    <r>
      <rPr>
        <sz val="8"/>
        <color theme="1"/>
        <rFont val="Arial"/>
        <family val="2"/>
      </rPr>
      <t xml:space="preserve"> Pour la période de neuf mois close le 30 septembre 2022, la Société a acheté 1,6 million (1,1 million</t>
    </r>
    <r>
      <rPr>
        <vertAlign val="superscript"/>
        <sz val="8"/>
        <color theme="1"/>
        <rFont val="Arial"/>
        <family val="2"/>
      </rPr>
      <t>(1)</t>
    </r>
    <r>
      <rPr>
        <sz val="8"/>
        <color theme="1"/>
        <rFont val="Arial"/>
        <family val="2"/>
      </rPr>
      <t xml:space="preserve"> pour la période de neuf mois close le 30 septembre 2021) d’actions classe B (droits de vote limités) en vue du règlement d’obligations futures aux termes
    des régimes d’UAR et d’UAI à l’intention des employés de la Société, voir la Note 17 – Régimes à base d’actions.</t>
    </r>
  </si>
  <si>
    <r>
      <t>Amortissement</t>
    </r>
    <r>
      <rPr>
        <vertAlign val="superscript"/>
        <sz val="9"/>
        <rFont val="Arial"/>
        <family val="2"/>
      </rPr>
      <t>(2)</t>
    </r>
  </si>
  <si>
    <t xml:space="preserve">Comprend 7 millions $ et 21 millions $ correspondant à un amortissement d’actifs au titre de droits d’utilisation pour le trimestre et la période de neuf mois clos le 30 septembre 2022 </t>
  </si>
  <si>
    <t>(6 millions $ et 22 millions $ pour le trimestre et la période de neuf mois clos le 30 septembre 2021).</t>
  </si>
  <si>
    <t xml:space="preserve">Les paiements de loyers liés à la tranche d’intérêts, aux contrats de location à court terme, aux actifs de faible valeur et aux paiements de loyers variables qui ne sont pas inclus </t>
  </si>
  <si>
    <t xml:space="preserve">dans les obligations locatives sont classés à titre de sorties de fonds découlant des activités opérationnelles. Les sorties de fonds pour le trimestre et la période de neuf mois </t>
  </si>
  <si>
    <t>clos le 30 septembre 2022 ont totalisé 12 millions $ et 37 millions $ (10 millions $ et 35 millions $ pour le trimestre et la période de neuf mois clos le 30 septembre 2021).</t>
  </si>
  <si>
    <t>Les activités de Transport ont été classées à titre d’activités abandonnées. Le 29 janvier 2021, la Société a clôturé la vente du secteur Transport à</t>
  </si>
  <si>
    <t>Alstom et a comptabilisé un gain lié à la vente au cours de la période de neuf mois close le 30 septembre 2021. Les charges comptabilisées dans les</t>
  </si>
  <si>
    <t>activités abandonnées pour la période de neuf mois close le 30 septembre 2022 ont principalement trait à une modification apportée aux estimations</t>
  </si>
  <si>
    <t>Les activités de Transport ont été classées à titre d’activités abandonnées. Le 29 janvier 2021, la Société a clôturé la vente du secteur Transport à Alstom</t>
  </si>
  <si>
    <t>et a comptabilisé un gain lié à la vente au cours de la période de neuf mois close le 30 septembre 2021. Les charges comptabilisées dans les activités</t>
  </si>
  <si>
    <t>abandonnées pour la période de neuf mois close le 30 septembre 2022 ont principalement trait à une modification apportée aux estimations d'une provision</t>
  </si>
  <si>
    <t>pour honoraires professionnels.</t>
  </si>
  <si>
    <t>d’une provision pour honoraires professionnels.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</si>
</sst>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9">
    <numFmt numFmtId="42" formatCode="_(&quot;$&quot;* #,##0_);_(&quot;$&quot;* \(#,##0\);_(&quot;$&quot;* &quot;-&quot;_);_(@_)"/>
    <numFmt numFmtId="41" formatCode="_(* #,##0_);_(* \(#,##0\);_(* &quot;-&quot;_);_(@_)"/>
    <numFmt numFmtId="44" formatCode="_(&quot;$&quot;* #,##0.00_);_(&quot;$&quot;* \(#,##0.00\);_(&quot;$&quot;* &quot;-&quot;??_);_(@_)"/>
    <numFmt numFmtId="164" formatCode="_-* #,##0_-;\-* #,##0_-;_-* &quot;-&quot;_-;_-@_-"/>
    <numFmt numFmtId="165" formatCode="_-&quot;$&quot;* #,##0.00_-;\-&quot;$&quot;* #,##0.00_-;_-&quot;$&quot;* &quot;-&quot;??_-;_-@_-"/>
    <numFmt numFmtId="166" formatCode="_-* #,##0.00_-;\-* #,##0.00_-;_-* &quot;-&quot;??_-;_-@_-"/>
    <numFmt numFmtId="167" formatCode="_ * #,##0.00_)\ &quot;$&quot;_ ;_ * \(#,##0.00\)\ &quot;$&quot;_ ;_ * &quot;-&quot;??_)\ &quot;$&quot;_ ;_ @_ "/>
    <numFmt numFmtId="168" formatCode="0.00_ ;[Red]\-0.00\ "/>
    <numFmt numFmtId="169" formatCode="0_ ;[Red]\-0\ "/>
    <numFmt numFmtId="170" formatCode="0.0000"/>
    <numFmt numFmtId="171" formatCode="0.000_)"/>
    <numFmt numFmtId="172" formatCode="0.00_)"/>
    <numFmt numFmtId="173" formatCode="_([$€-2]* #,##0.00_);_([$€-2]* \(#,##0.00\);_([$€-2]* &quot;-&quot;??_)"/>
    <numFmt numFmtId="174" formatCode="_(&quot;$&quot;* #,##0_);_(&quot;$&quot;* \(#,##0\);_(&quot;$&quot;* &quot;-&quot;??_);_(@_)"/>
    <numFmt numFmtId="175" formatCode="_-* #,##0\ _K_č_-;\-* #,##0\ _K_č_-;_-* &quot;-&quot;\ _K_č_-;_-@_-"/>
    <numFmt numFmtId="176" formatCode="_-* #,##0.00\ _K_č_-;\-* #,##0.00\ _K_č_-;_-* &quot;-&quot;??\ _K_č_-;_-@_-"/>
    <numFmt numFmtId="177" formatCode="_-* #,##0.00\ _€_-;\-* #,##0.00\ _€_-;_-* &quot;-&quot;??\ _€_-;_-@_-"/>
    <numFmt numFmtId="178" formatCode="#,##0.0_);\(#,##0.0\)"/>
    <numFmt numFmtId="179" formatCode="0_);\(0\)"/>
    <numFmt numFmtId="180" formatCode="@&quot; &quot;"/>
    <numFmt numFmtId="181" formatCode="_(* #,##0_);_(* \(#,##0\);_(* &quot;-&quot;_)"/>
    <numFmt numFmtId="182" formatCode="#,##0\ [$]"/>
    <numFmt numFmtId="183" formatCode="_-* #,##0.00\ _$_-;\-* #,##0.00\ _$_-;_-* &quot;-&quot;??\ _$_-;_-@_-"/>
    <numFmt numFmtId="184" formatCode="#\ ##0_);\(#\ ##0\)"/>
    <numFmt numFmtId="185" formatCode="#\ ##0_);\(#,##0\)"/>
    <numFmt numFmtId="186" formatCode="_(#,##0_);_(\(#,##0\);_(&quot;—&quot;_);_(@_)"/>
    <numFmt numFmtId="187" formatCode="_(* #\ ##0_);_(* \(#\ ##0\);_(* &quot;-&quot;_)"/>
    <numFmt numFmtId="188" formatCode="_(##0_);_(\(##0\);_(&quot;—&quot;_);_(@_)"/>
    <numFmt numFmtId="189" formatCode="_(&quot;$&quot;* #,##0_);_(&quot;$&quot;* \(#,##0\);_(&quot;$&quot;* &quot;—&quot;_);_(@_)"/>
  </numFmts>
  <fonts count="10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u/>
      <sz val="10"/>
      <name val="Arial"/>
      <family val="2"/>
    </font>
    <font>
      <b/>
      <sz val="8"/>
      <name val="Arial"/>
      <family val="2"/>
    </font>
    <font>
      <sz val="8"/>
      <name val="Arial"/>
      <family val="2"/>
    </font>
    <font>
      <sz val="8"/>
      <color indexed="12"/>
      <name val="Arial"/>
      <family val="2"/>
    </font>
    <font>
      <sz val="10"/>
      <name val="Arial"/>
      <family val="2"/>
    </font>
    <font>
      <b/>
      <sz val="8"/>
      <color indexed="16"/>
      <name val="Arial"/>
      <family val="2"/>
    </font>
    <font>
      <u/>
      <sz val="10"/>
      <color indexed="12"/>
      <name val="Arial"/>
      <family val="2"/>
    </font>
    <font>
      <b/>
      <sz val="8"/>
      <color indexed="60"/>
      <name val="Arial"/>
      <family val="2"/>
    </font>
    <font>
      <sz val="10"/>
      <color indexed="10"/>
      <name val="Arial"/>
      <family val="2"/>
    </font>
    <font>
      <u/>
      <sz val="10"/>
      <color indexed="36"/>
      <name val="Arial"/>
      <family val="2"/>
    </font>
    <font>
      <sz val="11"/>
      <name val="Tms Rmn"/>
    </font>
    <font>
      <b/>
      <i/>
      <sz val="16"/>
      <name val="Helv"/>
    </font>
    <font>
      <sz val="10"/>
      <name val="MS Sans Serif"/>
      <family val="2"/>
    </font>
    <font>
      <b/>
      <sz val="10"/>
      <name val="Univers"/>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8"/>
      <name val="Arial"/>
      <family val="2"/>
    </font>
    <font>
      <sz val="10"/>
      <color indexed="39"/>
      <name val="Arial"/>
      <family val="2"/>
    </font>
    <font>
      <sz val="19"/>
      <color indexed="48"/>
      <name val="Arial"/>
      <family val="2"/>
    </font>
    <font>
      <sz val="14"/>
      <name val="Arial"/>
      <family val="2"/>
    </font>
    <font>
      <b/>
      <sz val="7"/>
      <color indexed="9"/>
      <name val="Palatino"/>
      <family val="1"/>
    </font>
    <font>
      <b/>
      <sz val="12"/>
      <name val="Arial"/>
      <family val="2"/>
    </font>
    <font>
      <sz val="10"/>
      <name val="Arial CE"/>
      <charset val="238"/>
    </font>
    <font>
      <sz val="12"/>
      <name val="Tms Rmn"/>
    </font>
    <font>
      <sz val="12"/>
      <name val="Times New Roman"/>
      <family val="1"/>
    </font>
    <font>
      <u/>
      <sz val="10"/>
      <color indexed="36"/>
      <name val="Arial MT"/>
    </font>
    <font>
      <sz val="10"/>
      <name val="Times New Roman"/>
      <family val="1"/>
    </font>
    <font>
      <sz val="9"/>
      <color indexed="20"/>
      <name val="Arial"/>
      <family val="2"/>
    </font>
    <font>
      <sz val="9"/>
      <color indexed="48"/>
      <name val="Arial"/>
      <family val="2"/>
    </font>
    <font>
      <b/>
      <sz val="12"/>
      <color indexed="20"/>
      <name val="Arial"/>
      <family val="2"/>
    </font>
    <font>
      <b/>
      <i/>
      <sz val="12"/>
      <color indexed="10"/>
      <name val="Times New Roman"/>
      <family val="1"/>
    </font>
    <font>
      <b/>
      <u/>
      <sz val="10"/>
      <name val="Geneva"/>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b/>
      <sz val="18"/>
      <name val="Arial"/>
      <family val="2"/>
    </font>
    <font>
      <b/>
      <sz val="7"/>
      <color indexed="9"/>
      <name val="Palatino"/>
      <family val="1"/>
    </font>
    <font>
      <b/>
      <sz val="10"/>
      <name val="Univers"/>
      <family val="2"/>
    </font>
    <font>
      <sz val="4"/>
      <color indexed="9"/>
      <name val="Arial"/>
      <family val="2"/>
    </font>
    <font>
      <b/>
      <sz val="8"/>
      <color indexed="12"/>
      <name val="Arial"/>
      <family val="2"/>
    </font>
    <font>
      <sz val="1"/>
      <name val="Arial"/>
      <family val="2"/>
    </font>
    <font>
      <sz val="10"/>
      <color indexed="8"/>
      <name val="Arial"/>
      <family val="2"/>
    </font>
    <font>
      <i/>
      <sz val="9"/>
      <name val="Arial"/>
      <family val="2"/>
    </font>
    <font>
      <sz val="9"/>
      <name val="Arial"/>
      <family val="2"/>
    </font>
    <font>
      <sz val="12"/>
      <name val="SWISS"/>
    </font>
    <font>
      <vertAlign val="superscript"/>
      <sz val="5"/>
      <name val="Arial"/>
      <family val="2"/>
    </font>
    <font>
      <b/>
      <sz val="9"/>
      <name val="Arial"/>
      <family val="2"/>
    </font>
    <font>
      <b/>
      <i/>
      <sz val="9"/>
      <name val="Arial"/>
      <family val="2"/>
    </font>
    <font>
      <vertAlign val="superscript"/>
      <sz val="9"/>
      <name val="Arial"/>
      <family val="2"/>
    </font>
    <font>
      <vertAlign val="superscript"/>
      <sz val="8"/>
      <name val="Arial"/>
      <family val="2"/>
    </font>
    <font>
      <b/>
      <sz val="10"/>
      <color indexed="61"/>
      <name val="Arial"/>
      <family val="2"/>
    </font>
    <font>
      <b/>
      <sz val="8"/>
      <color indexed="81"/>
      <name val="Tahoma"/>
      <family val="2"/>
    </font>
    <font>
      <sz val="8"/>
      <color indexed="81"/>
      <name val="Tahoma"/>
      <family val="2"/>
    </font>
    <font>
      <sz val="10"/>
      <name val="Arial"/>
      <family val="2"/>
    </font>
    <font>
      <sz val="7"/>
      <name val="Helv"/>
    </font>
    <font>
      <b/>
      <sz val="7"/>
      <color indexed="9"/>
      <name val="Palatino"/>
    </font>
    <font>
      <sz val="10"/>
      <color rgb="FF000000"/>
      <name val="Times New Roman"/>
      <family val="1"/>
    </font>
    <font>
      <b/>
      <sz val="9"/>
      <color rgb="FF000000"/>
      <name val="Arial"/>
      <family val="2"/>
    </font>
    <font>
      <sz val="9"/>
      <color rgb="FF000000"/>
      <name val="Arial"/>
      <family val="2"/>
    </font>
    <font>
      <sz val="10"/>
      <color rgb="FF000000"/>
      <name val="Times New Roman"/>
      <family val="1"/>
    </font>
    <font>
      <b/>
      <vertAlign val="superscript"/>
      <sz val="9"/>
      <name val="Arial"/>
      <family val="2"/>
    </font>
    <font>
      <b/>
      <sz val="6"/>
      <name val="Arial"/>
      <family val="2"/>
    </font>
    <font>
      <sz val="6"/>
      <name val="Arial"/>
      <family val="2"/>
    </font>
    <font>
      <b/>
      <sz val="9"/>
      <color theme="1"/>
      <name val="Arial"/>
      <family val="2"/>
    </font>
    <font>
      <sz val="9"/>
      <color rgb="FFFF0000"/>
      <name val="Arial"/>
      <family val="2"/>
    </font>
    <font>
      <sz val="9"/>
      <color rgb="FF008000"/>
      <name val="Arial"/>
      <family val="2"/>
    </font>
    <font>
      <sz val="10"/>
      <color rgb="FF008000"/>
      <name val="Arial"/>
      <family val="2"/>
    </font>
    <font>
      <sz val="8"/>
      <color rgb="FF008000"/>
      <name val="Arial"/>
      <family val="2"/>
    </font>
    <font>
      <b/>
      <sz val="10"/>
      <color rgb="FF008000"/>
      <name val="Arial"/>
      <family val="2"/>
    </font>
    <font>
      <b/>
      <vertAlign val="superscript"/>
      <sz val="9"/>
      <color rgb="FF000000"/>
      <name val="Arial"/>
      <family val="2"/>
    </font>
    <font>
      <sz val="9"/>
      <color theme="1"/>
      <name val="Arial"/>
      <family val="2"/>
    </font>
    <font>
      <sz val="10"/>
      <color rgb="FFFF0000"/>
      <name val="Arial"/>
      <family val="2"/>
    </font>
    <font>
      <sz val="9"/>
      <color rgb="FF7030A0"/>
      <name val="Arial"/>
      <family val="2"/>
    </font>
    <font>
      <sz val="10"/>
      <color rgb="FF7030A0"/>
      <name val="Arial"/>
      <family val="2"/>
    </font>
    <font>
      <sz val="8"/>
      <color rgb="FF7030A0"/>
      <name val="Arial"/>
      <family val="2"/>
    </font>
    <font>
      <sz val="8"/>
      <color rgb="FFFF0000"/>
      <name val="Arial"/>
      <family val="2"/>
    </font>
    <font>
      <sz val="10"/>
      <color theme="1"/>
      <name val="Arial"/>
      <family val="2"/>
    </font>
    <font>
      <sz val="8"/>
      <color theme="1"/>
      <name val="Arial"/>
      <family val="2"/>
    </font>
    <font>
      <vertAlign val="superscript"/>
      <sz val="8"/>
      <color theme="1"/>
      <name val="Arial"/>
      <family val="2"/>
    </font>
  </fonts>
  <fills count="38">
    <fill>
      <patternFill patternType="none"/>
    </fill>
    <fill>
      <patternFill patternType="gray125"/>
    </fill>
    <fill>
      <patternFill patternType="solid">
        <fgColor indexed="47"/>
      </patternFill>
    </fill>
    <fill>
      <patternFill patternType="solid">
        <fgColor indexed="29"/>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patternFill>
    </fill>
    <fill>
      <patternFill patternType="solid">
        <fgColor indexed="9"/>
      </patternFill>
    </fill>
    <fill>
      <patternFill patternType="solid">
        <fgColor indexed="55"/>
      </patternFill>
    </fill>
    <fill>
      <patternFill patternType="solid">
        <fgColor indexed="12"/>
        <bgColor indexed="12"/>
      </patternFill>
    </fill>
    <fill>
      <patternFill patternType="solid">
        <fgColor indexed="42"/>
      </patternFill>
    </fill>
    <fill>
      <patternFill patternType="solid">
        <fgColor indexed="9"/>
        <bgColor indexed="64"/>
      </patternFill>
    </fill>
    <fill>
      <patternFill patternType="mediumGray">
        <fgColor indexed="22"/>
      </patternFill>
    </fill>
    <fill>
      <patternFill patternType="solid">
        <fgColor indexed="43"/>
        <bgColor indexed="64"/>
      </patternFill>
    </fill>
    <fill>
      <patternFill patternType="solid">
        <fgColor indexed="40"/>
        <bgColor indexed="64"/>
      </patternFill>
    </fill>
    <fill>
      <patternFill patternType="solid">
        <fgColor indexed="51"/>
      </patternFill>
    </fill>
    <fill>
      <patternFill patternType="solid">
        <fgColor indexed="52"/>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
      <patternFill patternType="solid">
        <fgColor indexed="14"/>
        <bgColor indexed="64"/>
      </patternFill>
    </fill>
    <fill>
      <patternFill patternType="solid">
        <fgColor indexed="47"/>
        <bgColor indexed="64"/>
      </patternFill>
    </fill>
    <fill>
      <patternFill patternType="solid">
        <fgColor rgb="FFCCECFF"/>
        <bgColor indexed="64"/>
      </patternFill>
    </fill>
  </fills>
  <borders count="50">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medium">
        <color indexed="64"/>
      </left>
      <right style="medium">
        <color indexed="64"/>
      </right>
      <top style="medium">
        <color indexed="64"/>
      </top>
      <bottom style="thick">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64"/>
      </top>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51"/>
      </left>
      <right style="thin">
        <color indexed="51"/>
      </right>
      <top/>
      <bottom/>
      <diagonal/>
    </border>
    <border>
      <left style="medium">
        <color indexed="22"/>
      </left>
      <right style="medium">
        <color indexed="22"/>
      </right>
      <top style="medium">
        <color indexed="22"/>
      </top>
      <bottom style="medium">
        <color indexed="22"/>
      </bottom>
      <diagonal/>
    </border>
    <border>
      <left style="medium">
        <color indexed="64"/>
      </left>
      <right style="medium">
        <color indexed="64"/>
      </right>
      <top style="medium">
        <color indexed="64"/>
      </top>
      <bottom style="medium">
        <color indexed="23"/>
      </bottom>
      <diagonal/>
    </border>
    <border>
      <left/>
      <right/>
      <top style="thin">
        <color indexed="49"/>
      </top>
      <bottom style="double">
        <color indexed="49"/>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style="thin">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medium">
        <color indexed="64"/>
      </top>
      <bottom/>
      <diagonal/>
    </border>
    <border>
      <left/>
      <right/>
      <top style="thin">
        <color auto="1"/>
      </top>
      <bottom/>
      <diagonal/>
    </border>
    <border>
      <left/>
      <right/>
      <top style="medium">
        <color auto="1"/>
      </top>
      <bottom/>
      <diagonal/>
    </border>
    <border>
      <left/>
      <right/>
      <top style="medium">
        <color auto="1"/>
      </top>
      <bottom/>
      <diagonal/>
    </border>
    <border>
      <left style="thin">
        <color indexed="41"/>
      </left>
      <right style="thin">
        <color indexed="48"/>
      </right>
      <top style="medium">
        <color indexed="41"/>
      </top>
      <bottom style="thin">
        <color indexed="48"/>
      </bottom>
      <diagonal/>
    </border>
    <border>
      <left style="medium">
        <color indexed="22"/>
      </left>
      <right style="medium">
        <color indexed="22"/>
      </right>
      <top style="medium">
        <color indexed="22"/>
      </top>
      <bottom style="medium">
        <color indexed="22"/>
      </bottom>
      <diagonal/>
    </border>
    <border>
      <left/>
      <right/>
      <top style="medium">
        <color auto="1"/>
      </top>
      <bottom/>
      <diagonal/>
    </border>
    <border>
      <left/>
      <right/>
      <top style="medium">
        <color indexed="64"/>
      </top>
      <bottom/>
      <diagonal/>
    </border>
  </borders>
  <cellStyleXfs count="787">
    <xf numFmtId="0" fontId="0" fillId="0" borderId="0"/>
    <xf numFmtId="0" fontId="64" fillId="0" borderId="0">
      <alignment vertical="top"/>
    </xf>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2" borderId="0" applyNumberFormat="0" applyBorder="0" applyAlignment="0" applyProtection="0"/>
    <xf numFmtId="0" fontId="41" fillId="5" borderId="0" applyNumberFormat="0" applyBorder="0" applyAlignment="0" applyProtection="0"/>
    <xf numFmtId="0" fontId="41" fillId="4" borderId="0" applyNumberFormat="0" applyBorder="0" applyAlignment="0" applyProtection="0"/>
    <xf numFmtId="0" fontId="41" fillId="6" borderId="0" applyNumberFormat="0" applyBorder="0" applyAlignment="0" applyProtection="0"/>
    <xf numFmtId="0" fontId="41" fillId="3" borderId="0" applyNumberFormat="0" applyBorder="0" applyAlignment="0" applyProtection="0"/>
    <xf numFmtId="0" fontId="41" fillId="7" borderId="0" applyNumberFormat="0" applyBorder="0" applyAlignment="0" applyProtection="0"/>
    <xf numFmtId="0" fontId="41" fillId="6" borderId="0" applyNumberFormat="0" applyBorder="0" applyAlignment="0" applyProtection="0"/>
    <xf numFmtId="0" fontId="41" fillId="8" borderId="0" applyNumberFormat="0" applyBorder="0" applyAlignment="0" applyProtection="0"/>
    <xf numFmtId="0" fontId="41" fillId="7" borderId="0" applyNumberFormat="0" applyBorder="0" applyAlignment="0" applyProtection="0"/>
    <xf numFmtId="0" fontId="42" fillId="9" borderId="0" applyNumberFormat="0" applyBorder="0" applyAlignment="0" applyProtection="0"/>
    <xf numFmtId="0" fontId="42" fillId="3" borderId="0" applyNumberFormat="0" applyBorder="0" applyAlignment="0" applyProtection="0"/>
    <xf numFmtId="0" fontId="42" fillId="7" borderId="0" applyNumberFormat="0" applyBorder="0" applyAlignment="0" applyProtection="0"/>
    <xf numFmtId="0" fontId="42" fillId="6" borderId="0" applyNumberFormat="0" applyBorder="0" applyAlignment="0" applyProtection="0"/>
    <xf numFmtId="0" fontId="42" fillId="9" borderId="0" applyNumberFormat="0" applyBorder="0" applyAlignment="0" applyProtection="0"/>
    <xf numFmtId="0" fontId="42" fillId="3"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1" borderId="0" applyNumberFormat="0" applyBorder="0" applyAlignment="0" applyProtection="0"/>
    <xf numFmtId="0" fontId="42" fillId="12" borderId="0" applyNumberFormat="0" applyBorder="0" applyAlignment="0" applyProtection="0"/>
    <xf numFmtId="0" fontId="42" fillId="9" borderId="0" applyNumberFormat="0" applyBorder="0" applyAlignment="0" applyProtection="0"/>
    <xf numFmtId="0" fontId="42" fillId="13" borderId="0" applyNumberFormat="0" applyBorder="0" applyAlignment="0" applyProtection="0"/>
    <xf numFmtId="37" fontId="28" fillId="0" borderId="0" applyFont="0" applyBorder="0" applyAlignment="0"/>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44" fillId="15" borderId="1" applyNumberFormat="0" applyAlignment="0" applyProtection="0"/>
    <xf numFmtId="175" fontId="31" fillId="0" borderId="0" applyFont="0" applyFill="0" applyBorder="0" applyAlignment="0" applyProtection="0"/>
    <xf numFmtId="176" fontId="31" fillId="0" borderId="0" applyFont="0" applyFill="0" applyBorder="0" applyAlignment="0" applyProtection="0"/>
    <xf numFmtId="171" fontId="17" fillId="0" borderId="0"/>
    <xf numFmtId="171" fontId="17" fillId="0" borderId="0"/>
    <xf numFmtId="171" fontId="17" fillId="0" borderId="0"/>
    <xf numFmtId="171" fontId="17" fillId="0" borderId="0"/>
    <xf numFmtId="171" fontId="17" fillId="0" borderId="0"/>
    <xf numFmtId="171" fontId="17" fillId="0" borderId="0"/>
    <xf numFmtId="171" fontId="17" fillId="0" borderId="0"/>
    <xf numFmtId="171" fontId="17" fillId="0" borderId="0"/>
    <xf numFmtId="0" fontId="29" fillId="17" borderId="5" applyNumberFormat="0" applyProtection="0">
      <alignment horizontal="center"/>
    </xf>
    <xf numFmtId="0" fontId="29" fillId="17" borderId="5" applyNumberFormat="0" applyProtection="0">
      <alignment horizontal="center"/>
    </xf>
    <xf numFmtId="0" fontId="29" fillId="17" borderId="5" applyNumberFormat="0" applyProtection="0">
      <alignment horizontal="center"/>
    </xf>
    <xf numFmtId="0" fontId="59" fillId="17" borderId="5" applyNumberFormat="0" applyProtection="0">
      <alignment horizontal="center"/>
    </xf>
    <xf numFmtId="167" fontId="5" fillId="0" borderId="0" applyFont="0" applyFill="0" applyBorder="0" applyAlignment="0" applyProtection="0"/>
    <xf numFmtId="41" fontId="5" fillId="0" borderId="0" applyFont="0" applyFill="0" applyBorder="0" applyAlignment="0" applyProtection="0"/>
    <xf numFmtId="177" fontId="5" fillId="0" borderId="0" applyFont="0" applyFill="0" applyBorder="0" applyAlignment="0" applyProtection="0"/>
    <xf numFmtId="0" fontId="32" fillId="0" borderId="0" applyNumberFormat="0" applyFill="0" applyBorder="0" applyAlignment="0" applyProtection="0"/>
    <xf numFmtId="173" fontId="5" fillId="0" borderId="0" applyFont="0" applyFill="0" applyBorder="0" applyAlignment="0" applyProtection="0"/>
    <xf numFmtId="0" fontId="33" fillId="0" borderId="0" applyNumberFormat="0" applyFill="0" applyBorder="0" applyAlignment="0" applyProtection="0"/>
    <xf numFmtId="0" fontId="30" fillId="0" borderId="6" applyNumberFormat="0" applyAlignment="0" applyProtection="0">
      <alignment horizontal="left" vertical="center"/>
    </xf>
    <xf numFmtId="0" fontId="30" fillId="0" borderId="7">
      <alignment horizontal="left" vertical="center"/>
    </xf>
    <xf numFmtId="0" fontId="13" fillId="0" borderId="0" applyNumberFormat="0" applyFill="0" applyBorder="0" applyAlignment="0" applyProtection="0">
      <alignment vertical="top"/>
      <protection locked="0"/>
    </xf>
    <xf numFmtId="0" fontId="51" fillId="7" borderId="1" applyNumberFormat="0" applyAlignment="0" applyProtection="0"/>
    <xf numFmtId="0" fontId="43" fillId="14" borderId="0" applyNumberFormat="0" applyBorder="0" applyAlignment="0" applyProtection="0"/>
    <xf numFmtId="0" fontId="5" fillId="0" borderId="0" applyFont="0" applyFill="0" applyBorder="0" applyAlignment="0" applyProtection="0"/>
    <xf numFmtId="0" fontId="5" fillId="0" borderId="0" applyFont="0" applyFill="0" applyBorder="0" applyAlignment="0" applyProtection="0"/>
    <xf numFmtId="0" fontId="34" fillId="0" borderId="0" applyNumberFormat="0" applyFill="0" applyBorder="0" applyAlignment="0" applyProtection="0">
      <alignment vertical="top"/>
      <protection locked="0"/>
    </xf>
    <xf numFmtId="0" fontId="52" fillId="0" borderId="2" applyNumberFormat="0" applyFill="0" applyAlignment="0" applyProtection="0"/>
    <xf numFmtId="0" fontId="5" fillId="0" borderId="0" applyFont="0" applyFill="0" applyBorder="0" applyAlignment="0" applyProtection="0"/>
    <xf numFmtId="174" fontId="5" fillId="0" borderId="11" applyNumberFormat="0" applyAlignment="0"/>
    <xf numFmtId="0" fontId="53" fillId="7" borderId="0" applyNumberFormat="0" applyBorder="0" applyAlignment="0" applyProtection="0"/>
    <xf numFmtId="172" fontId="18" fillId="0" borderId="0"/>
    <xf numFmtId="0" fontId="33" fillId="0" borderId="0"/>
    <xf numFmtId="0" fontId="11" fillId="0" borderId="0"/>
    <xf numFmtId="0" fontId="11" fillId="0" borderId="0"/>
    <xf numFmtId="0" fontId="11" fillId="0" borderId="0"/>
    <xf numFmtId="178" fontId="67" fillId="19" borderId="0"/>
    <xf numFmtId="0" fontId="11" fillId="0" borderId="0">
      <alignment vertical="center"/>
    </xf>
    <xf numFmtId="0" fontId="11" fillId="0" borderId="0"/>
    <xf numFmtId="178" fontId="67" fillId="19" borderId="0"/>
    <xf numFmtId="0" fontId="31" fillId="0" borderId="0"/>
    <xf numFmtId="0" fontId="5" fillId="0" borderId="0"/>
    <xf numFmtId="0" fontId="5" fillId="4" borderId="4" applyNumberFormat="0" applyFont="0" applyAlignment="0" applyProtection="0"/>
    <xf numFmtId="9" fontId="35" fillId="0" borderId="0" applyFont="0" applyFill="0" applyBorder="0" applyAlignment="0" applyProtection="0"/>
    <xf numFmtId="10" fontId="35" fillId="0" borderId="0" applyFont="0" applyFill="0" applyBorder="0" applyAlignment="0" applyProtection="0"/>
    <xf numFmtId="0" fontId="19" fillId="0" borderId="0" applyNumberFormat="0" applyFont="0" applyFill="0" applyBorder="0" applyAlignment="0" applyProtection="0">
      <alignment horizontal="left"/>
    </xf>
    <xf numFmtId="15" fontId="19" fillId="0" borderId="0" applyFont="0" applyFill="0" applyBorder="0" applyAlignment="0" applyProtection="0"/>
    <xf numFmtId="4" fontId="19" fillId="0" borderId="0" applyFont="0" applyFill="0" applyBorder="0" applyAlignment="0" applyProtection="0"/>
    <xf numFmtId="0" fontId="20" fillId="0" borderId="13">
      <alignment horizontal="center"/>
    </xf>
    <xf numFmtId="0" fontId="60" fillId="0" borderId="13">
      <alignment horizontal="center"/>
    </xf>
    <xf numFmtId="0" fontId="20" fillId="0" borderId="13">
      <alignment horizontal="center"/>
    </xf>
    <xf numFmtId="0" fontId="20" fillId="0" borderId="13">
      <alignment horizontal="center"/>
    </xf>
    <xf numFmtId="0" fontId="20" fillId="0" borderId="13">
      <alignment horizontal="center"/>
    </xf>
    <xf numFmtId="0" fontId="20" fillId="0" borderId="13">
      <alignment horizontal="center"/>
    </xf>
    <xf numFmtId="0" fontId="20" fillId="0" borderId="13">
      <alignment horizontal="center"/>
    </xf>
    <xf numFmtId="0" fontId="60" fillId="0" borderId="13">
      <alignment horizontal="center"/>
    </xf>
    <xf numFmtId="3" fontId="19" fillId="0" borderId="0" applyFont="0" applyFill="0" applyBorder="0" applyAlignment="0" applyProtection="0"/>
    <xf numFmtId="0" fontId="19" fillId="20" borderId="0" applyNumberFormat="0" applyFont="0" applyBorder="0" applyAlignment="0" applyProtection="0"/>
    <xf numFmtId="4" fontId="21" fillId="7" borderId="14" applyNumberFormat="0" applyProtection="0">
      <alignment vertical="center"/>
    </xf>
    <xf numFmtId="4" fontId="22" fillId="21" borderId="14" applyNumberFormat="0" applyProtection="0">
      <alignment vertical="center"/>
    </xf>
    <xf numFmtId="4" fontId="21" fillId="21" borderId="14" applyNumberFormat="0" applyProtection="0">
      <alignment horizontal="left" vertical="center" indent="1"/>
    </xf>
    <xf numFmtId="0" fontId="21" fillId="21" borderId="14" applyNumberFormat="0" applyProtection="0">
      <alignment horizontal="left" vertical="top" indent="1"/>
    </xf>
    <xf numFmtId="4" fontId="21" fillId="22" borderId="0" applyNumberFormat="0" applyProtection="0">
      <alignment horizontal="left" vertical="center" indent="1"/>
    </xf>
    <xf numFmtId="4" fontId="23" fillId="14" borderId="14" applyNumberFormat="0" applyProtection="0">
      <alignment horizontal="right" vertical="center"/>
    </xf>
    <xf numFmtId="4" fontId="23" fillId="3" borderId="14" applyNumberFormat="0" applyProtection="0">
      <alignment horizontal="right" vertical="center"/>
    </xf>
    <xf numFmtId="4" fontId="23" fillId="10" borderId="14" applyNumberFormat="0" applyProtection="0">
      <alignment horizontal="right" vertical="center"/>
    </xf>
    <xf numFmtId="4" fontId="23" fillId="23" borderId="14" applyNumberFormat="0" applyProtection="0">
      <alignment horizontal="right" vertical="center"/>
    </xf>
    <xf numFmtId="4" fontId="23" fillId="24" borderId="14" applyNumberFormat="0" applyProtection="0">
      <alignment horizontal="right" vertical="center"/>
    </xf>
    <xf numFmtId="4" fontId="23" fillId="13" borderId="14" applyNumberFormat="0" applyProtection="0">
      <alignment horizontal="right" vertical="center"/>
    </xf>
    <xf numFmtId="4" fontId="23" fillId="11" borderId="14" applyNumberFormat="0" applyProtection="0">
      <alignment horizontal="right" vertical="center"/>
    </xf>
    <xf numFmtId="4" fontId="23" fillId="25" borderId="14" applyNumberFormat="0" applyProtection="0">
      <alignment horizontal="right" vertical="center"/>
    </xf>
    <xf numFmtId="4" fontId="23" fillId="26" borderId="14" applyNumberFormat="0" applyProtection="0">
      <alignment horizontal="right" vertical="center"/>
    </xf>
    <xf numFmtId="4" fontId="21" fillId="27" borderId="15" applyNumberFormat="0" applyProtection="0">
      <alignment horizontal="left" vertical="center" indent="1"/>
    </xf>
    <xf numFmtId="4" fontId="23" fillId="28" borderId="0" applyNumberFormat="0" applyProtection="0">
      <alignment horizontal="left" vertical="center" indent="1"/>
    </xf>
    <xf numFmtId="4" fontId="24" fillId="29" borderId="0" applyNumberFormat="0" applyProtection="0">
      <alignment horizontal="left" vertical="center" indent="1"/>
    </xf>
    <xf numFmtId="4" fontId="23" fillId="30" borderId="14" applyNumberFormat="0" applyProtection="0">
      <alignment horizontal="right" vertical="center"/>
    </xf>
    <xf numFmtId="4" fontId="25" fillId="28" borderId="0" applyNumberFormat="0" applyProtection="0">
      <alignment horizontal="left" vertical="center" indent="1"/>
    </xf>
    <xf numFmtId="4" fontId="23" fillId="28" borderId="0" applyNumberFormat="0" applyProtection="0">
      <alignment horizontal="left" vertical="center" indent="1"/>
    </xf>
    <xf numFmtId="4" fontId="23" fillId="28" borderId="0" applyNumberFormat="0" applyProtection="0">
      <alignment horizontal="left" vertical="center" indent="1"/>
    </xf>
    <xf numFmtId="4" fontId="25" fillId="22" borderId="0" applyNumberFormat="0" applyProtection="0">
      <alignment horizontal="left" vertical="center" indent="1"/>
    </xf>
    <xf numFmtId="4" fontId="23" fillId="22" borderId="0" applyNumberFormat="0" applyProtection="0">
      <alignment horizontal="left" vertical="center" indent="1"/>
    </xf>
    <xf numFmtId="4" fontId="23" fillId="22" borderId="0" applyNumberFormat="0" applyProtection="0">
      <alignment horizontal="left" vertical="center" indent="1"/>
    </xf>
    <xf numFmtId="0" fontId="5" fillId="29" borderId="14" applyNumberFormat="0" applyProtection="0">
      <alignment horizontal="left" vertical="center" indent="1"/>
    </xf>
    <xf numFmtId="0" fontId="5" fillId="29" borderId="14" applyNumberFormat="0" applyProtection="0">
      <alignment horizontal="left" vertical="top" indent="1"/>
    </xf>
    <xf numFmtId="0" fontId="5" fillId="22" borderId="14" applyNumberFormat="0" applyProtection="0">
      <alignment horizontal="left" vertical="center" indent="1"/>
    </xf>
    <xf numFmtId="0" fontId="5" fillId="22" borderId="14" applyNumberFormat="0" applyProtection="0">
      <alignment horizontal="left" vertical="top" indent="1"/>
    </xf>
    <xf numFmtId="0" fontId="5" fillId="31" borderId="14" applyNumberFormat="0" applyProtection="0">
      <alignment horizontal="left" vertical="center" indent="1"/>
    </xf>
    <xf numFmtId="0" fontId="5" fillId="31" borderId="14" applyNumberFormat="0" applyProtection="0">
      <alignment horizontal="left" vertical="top" indent="1"/>
    </xf>
    <xf numFmtId="0" fontId="5" fillId="32" borderId="14" applyNumberFormat="0" applyProtection="0">
      <alignment horizontal="left" vertical="center" indent="1"/>
    </xf>
    <xf numFmtId="0" fontId="5" fillId="32" borderId="14" applyNumberFormat="0" applyProtection="0">
      <alignment horizontal="left" vertical="top" indent="1"/>
    </xf>
    <xf numFmtId="4" fontId="23" fillId="33" borderId="14" applyNumberFormat="0" applyProtection="0">
      <alignment vertical="center"/>
    </xf>
    <xf numFmtId="4" fontId="26" fillId="33" borderId="14" applyNumberFormat="0" applyProtection="0">
      <alignment vertical="center"/>
    </xf>
    <xf numFmtId="4" fontId="23" fillId="33" borderId="14" applyNumberFormat="0" applyProtection="0">
      <alignment horizontal="left" vertical="center" indent="1"/>
    </xf>
    <xf numFmtId="0" fontId="23" fillId="33" borderId="14" applyNumberFormat="0" applyProtection="0">
      <alignment horizontal="left" vertical="top" indent="1"/>
    </xf>
    <xf numFmtId="4" fontId="23" fillId="28" borderId="14" applyNumberFormat="0" applyProtection="0">
      <alignment horizontal="right" vertical="center"/>
    </xf>
    <xf numFmtId="4" fontId="26" fillId="28" borderId="14" applyNumberFormat="0" applyProtection="0">
      <alignment horizontal="right" vertical="center"/>
    </xf>
    <xf numFmtId="4" fontId="23" fillId="30" borderId="14" applyNumberFormat="0" applyProtection="0">
      <alignment horizontal="left" vertical="center" indent="1"/>
    </xf>
    <xf numFmtId="0" fontId="23" fillId="22" borderId="14" applyNumberFormat="0" applyProtection="0">
      <alignment horizontal="left" vertical="top" indent="1"/>
    </xf>
    <xf numFmtId="4" fontId="27" fillId="34" borderId="0" applyNumberFormat="0" applyProtection="0">
      <alignment horizontal="left" vertical="center" indent="1"/>
    </xf>
    <xf numFmtId="4" fontId="15" fillId="28" borderId="14" applyNumberFormat="0" applyProtection="0">
      <alignment horizontal="right" vertical="center"/>
    </xf>
    <xf numFmtId="0" fontId="5" fillId="4" borderId="0" applyNumberFormat="0" applyFont="0" applyBorder="0" applyAlignment="0" applyProtection="0"/>
    <xf numFmtId="0" fontId="5" fillId="15" borderId="0" applyNumberFormat="0" applyFont="0" applyBorder="0" applyAlignment="0" applyProtection="0"/>
    <xf numFmtId="0" fontId="5" fillId="6" borderId="0" applyNumberFormat="0" applyFont="0" applyBorder="0" applyAlignment="0" applyProtection="0"/>
    <xf numFmtId="38" fontId="9" fillId="0" borderId="0" applyFill="0" applyBorder="0" applyAlignment="0" applyProtection="0"/>
    <xf numFmtId="0" fontId="5" fillId="6" borderId="0" applyNumberFormat="0" applyFont="0" applyBorder="0" applyAlignment="0" applyProtection="0"/>
    <xf numFmtId="0" fontId="5" fillId="0" borderId="0" applyNumberFormat="0" applyFont="0" applyFill="0" applyBorder="0" applyAlignment="0" applyProtection="0"/>
    <xf numFmtId="41" fontId="9" fillId="0" borderId="0" applyNumberFormat="0" applyFont="0" applyBorder="0" applyAlignment="0" applyProtection="0"/>
    <xf numFmtId="0" fontId="47" fillId="18" borderId="0" applyNumberFormat="0" applyBorder="0" applyAlignment="0" applyProtection="0"/>
    <xf numFmtId="0" fontId="36" fillId="35" borderId="0"/>
    <xf numFmtId="0" fontId="37" fillId="35" borderId="0"/>
    <xf numFmtId="0" fontId="38" fillId="35" borderId="16"/>
    <xf numFmtId="0" fontId="38" fillId="35" borderId="0"/>
    <xf numFmtId="0" fontId="36" fillId="19" borderId="16">
      <protection locked="0"/>
    </xf>
    <xf numFmtId="0" fontId="36" fillId="35" borderId="0"/>
    <xf numFmtId="0" fontId="19" fillId="0" borderId="17"/>
    <xf numFmtId="0" fontId="39" fillId="6" borderId="18">
      <alignment horizontal="center"/>
    </xf>
    <xf numFmtId="0" fontId="54" fillId="15" borderId="12" applyNumberFormat="0" applyAlignment="0" applyProtection="0"/>
    <xf numFmtId="0" fontId="19" fillId="0" borderId="0"/>
    <xf numFmtId="0" fontId="5" fillId="0" borderId="0"/>
    <xf numFmtId="0" fontId="5" fillId="0" borderId="0"/>
    <xf numFmtId="0" fontId="46" fillId="0" borderId="0" applyNumberFormat="0" applyFill="0" applyBorder="0" applyAlignment="0" applyProtection="0"/>
    <xf numFmtId="0" fontId="40" fillId="0" borderId="0">
      <alignment horizontal="left"/>
    </xf>
    <xf numFmtId="0" fontId="48" fillId="0" borderId="8" applyNumberFormat="0" applyFill="0" applyAlignment="0" applyProtection="0"/>
    <xf numFmtId="0" fontId="49" fillId="0" borderId="9" applyNumberFormat="0" applyFill="0" applyAlignment="0" applyProtection="0"/>
    <xf numFmtId="0" fontId="50" fillId="0" borderId="10" applyNumberFormat="0" applyFill="0" applyAlignment="0" applyProtection="0"/>
    <xf numFmtId="0" fontId="50" fillId="0" borderId="0" applyNumberFormat="0" applyFill="0" applyBorder="0" applyAlignment="0" applyProtection="0"/>
    <xf numFmtId="0" fontId="56" fillId="0" borderId="19" applyNumberFormat="0" applyFill="0" applyAlignment="0" applyProtection="0"/>
    <xf numFmtId="0" fontId="5" fillId="0" borderId="0" applyFont="0" applyFill="0" applyBorder="0" applyAlignment="0" applyProtection="0"/>
    <xf numFmtId="0" fontId="5" fillId="0" borderId="0" applyFont="0" applyFill="0" applyBorder="0" applyAlignment="0" applyProtection="0"/>
    <xf numFmtId="0" fontId="45" fillId="16" borderId="3" applyNumberFormat="0" applyAlignment="0" applyProtection="0"/>
    <xf numFmtId="42" fontId="5" fillId="0" borderId="0" applyFont="0" applyFill="0" applyBorder="0" applyAlignment="0" applyProtection="0"/>
    <xf numFmtId="44" fontId="5" fillId="0" borderId="0" applyFont="0" applyFill="0" applyBorder="0" applyAlignment="0" applyProtection="0"/>
    <xf numFmtId="0" fontId="57" fillId="0" borderId="0" applyNumberFormat="0" applyFill="0" applyBorder="0" applyAlignment="0" applyProtection="0"/>
    <xf numFmtId="0" fontId="5" fillId="0" borderId="0"/>
    <xf numFmtId="0" fontId="23" fillId="0" borderId="0">
      <alignment vertical="top"/>
    </xf>
    <xf numFmtId="0" fontId="5" fillId="4" borderId="4" applyNumberFormat="0" applyFont="0" applyAlignment="0" applyProtection="0"/>
    <xf numFmtId="0" fontId="5" fillId="0" borderId="0"/>
    <xf numFmtId="0" fontId="5" fillId="0" borderId="0"/>
    <xf numFmtId="0" fontId="5" fillId="0" borderId="0"/>
    <xf numFmtId="0" fontId="5" fillId="0" borderId="0">
      <alignment vertical="center"/>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173" fontId="41" fillId="4" borderId="0" applyNumberFormat="0" applyBorder="0" applyAlignment="0" applyProtection="0"/>
    <xf numFmtId="173" fontId="41" fillId="2" borderId="0" applyNumberFormat="0" applyBorder="0" applyAlignment="0" applyProtection="0"/>
    <xf numFmtId="173" fontId="41" fillId="5" borderId="0" applyNumberFormat="0" applyBorder="0" applyAlignment="0" applyProtection="0"/>
    <xf numFmtId="173" fontId="41" fillId="4" borderId="0" applyNumberFormat="0" applyBorder="0" applyAlignment="0" applyProtection="0"/>
    <xf numFmtId="173" fontId="41" fillId="2" borderId="0" applyNumberFormat="0" applyBorder="0" applyAlignment="0" applyProtection="0"/>
    <xf numFmtId="173" fontId="41" fillId="3" borderId="0" applyNumberFormat="0" applyBorder="0" applyAlignment="0" applyProtection="0"/>
    <xf numFmtId="173" fontId="41" fillId="4" borderId="0" applyNumberFormat="0" applyBorder="0" applyAlignment="0" applyProtection="0"/>
    <xf numFmtId="173" fontId="41" fillId="2" borderId="0" applyNumberFormat="0" applyBorder="0" applyAlignment="0" applyProtection="0"/>
    <xf numFmtId="173" fontId="41" fillId="5" borderId="0" applyNumberFormat="0" applyBorder="0" applyAlignment="0" applyProtection="0"/>
    <xf numFmtId="173" fontId="41" fillId="4" borderId="0" applyNumberFormat="0" applyBorder="0" applyAlignment="0" applyProtection="0"/>
    <xf numFmtId="173" fontId="41" fillId="6" borderId="0" applyNumberFormat="0" applyBorder="0" applyAlignment="0" applyProtection="0"/>
    <xf numFmtId="173" fontId="41" fillId="3" borderId="0" applyNumberFormat="0" applyBorder="0" applyAlignment="0" applyProtection="0"/>
    <xf numFmtId="173" fontId="41" fillId="7" borderId="0" applyNumberFormat="0" applyBorder="0" applyAlignment="0" applyProtection="0"/>
    <xf numFmtId="173" fontId="41" fillId="6" borderId="0" applyNumberFormat="0" applyBorder="0" applyAlignment="0" applyProtection="0"/>
    <xf numFmtId="173" fontId="41" fillId="8" borderId="0" applyNumberFormat="0" applyBorder="0" applyAlignment="0" applyProtection="0"/>
    <xf numFmtId="173" fontId="41" fillId="7" borderId="0" applyNumberFormat="0" applyBorder="0" applyAlignment="0" applyProtection="0"/>
    <xf numFmtId="173" fontId="41" fillId="6" borderId="0" applyNumberFormat="0" applyBorder="0" applyAlignment="0" applyProtection="0"/>
    <xf numFmtId="173" fontId="41" fillId="3" borderId="0" applyNumberFormat="0" applyBorder="0" applyAlignment="0" applyProtection="0"/>
    <xf numFmtId="173" fontId="41" fillId="7" borderId="0" applyNumberFormat="0" applyBorder="0" applyAlignment="0" applyProtection="0"/>
    <xf numFmtId="173" fontId="41" fillId="6" borderId="0" applyNumberFormat="0" applyBorder="0" applyAlignment="0" applyProtection="0"/>
    <xf numFmtId="173" fontId="41" fillId="8" borderId="0" applyNumberFormat="0" applyBorder="0" applyAlignment="0" applyProtection="0"/>
    <xf numFmtId="173" fontId="41" fillId="7" borderId="0" applyNumberFormat="0" applyBorder="0" applyAlignment="0" applyProtection="0"/>
    <xf numFmtId="173" fontId="42" fillId="9" borderId="0" applyNumberFormat="0" applyBorder="0" applyAlignment="0" applyProtection="0"/>
    <xf numFmtId="173" fontId="42" fillId="3" borderId="0" applyNumberFormat="0" applyBorder="0" applyAlignment="0" applyProtection="0"/>
    <xf numFmtId="173" fontId="42" fillId="7" borderId="0" applyNumberFormat="0" applyBorder="0" applyAlignment="0" applyProtection="0"/>
    <xf numFmtId="173" fontId="42" fillId="6" borderId="0" applyNumberFormat="0" applyBorder="0" applyAlignment="0" applyProtection="0"/>
    <xf numFmtId="173" fontId="42" fillId="9" borderId="0" applyNumberFormat="0" applyBorder="0" applyAlignment="0" applyProtection="0"/>
    <xf numFmtId="173" fontId="42" fillId="3" borderId="0" applyNumberFormat="0" applyBorder="0" applyAlignment="0" applyProtection="0"/>
    <xf numFmtId="173" fontId="42" fillId="9" borderId="0" applyNumberFormat="0" applyBorder="0" applyAlignment="0" applyProtection="0"/>
    <xf numFmtId="173" fontId="42" fillId="3" borderId="0" applyNumberFormat="0" applyBorder="0" applyAlignment="0" applyProtection="0"/>
    <xf numFmtId="173" fontId="42" fillId="7" borderId="0" applyNumberFormat="0" applyBorder="0" applyAlignment="0" applyProtection="0"/>
    <xf numFmtId="173" fontId="42" fillId="6" borderId="0" applyNumberFormat="0" applyBorder="0" applyAlignment="0" applyProtection="0"/>
    <xf numFmtId="173" fontId="42" fillId="9" borderId="0" applyNumberFormat="0" applyBorder="0" applyAlignment="0" applyProtection="0"/>
    <xf numFmtId="173" fontId="42" fillId="3" borderId="0" applyNumberFormat="0" applyBorder="0" applyAlignment="0" applyProtection="0"/>
    <xf numFmtId="173" fontId="42" fillId="9" borderId="0" applyNumberFormat="0" applyBorder="0" applyAlignment="0" applyProtection="0"/>
    <xf numFmtId="173" fontId="42" fillId="10" borderId="0" applyNumberFormat="0" applyBorder="0" applyAlignment="0" applyProtection="0"/>
    <xf numFmtId="173" fontId="42" fillId="11" borderId="0" applyNumberFormat="0" applyBorder="0" applyAlignment="0" applyProtection="0"/>
    <xf numFmtId="173" fontId="42" fillId="12" borderId="0" applyNumberFormat="0" applyBorder="0" applyAlignment="0" applyProtection="0"/>
    <xf numFmtId="173" fontId="42" fillId="9" borderId="0" applyNumberFormat="0" applyBorder="0" applyAlignment="0" applyProtection="0"/>
    <xf numFmtId="173" fontId="42" fillId="13" borderId="0" applyNumberFormat="0" applyBorder="0" applyAlignment="0" applyProtection="0"/>
    <xf numFmtId="173" fontId="57" fillId="0" borderId="0" applyNumberFormat="0" applyFill="0" applyBorder="0" applyAlignment="0" applyProtection="0"/>
    <xf numFmtId="173" fontId="43" fillId="14" borderId="0" applyNumberFormat="0" applyBorder="0" applyAlignment="0" applyProtection="0"/>
    <xf numFmtId="183" fontId="5" fillId="0" borderId="0" applyFont="0" applyFill="0" applyBorder="0" applyAlignment="0" applyProtection="0"/>
    <xf numFmtId="173" fontId="16" fillId="0" borderId="0" applyNumberFormat="0" applyFill="0" applyBorder="0" applyAlignment="0" applyProtection="0">
      <alignment vertical="top"/>
      <protection locked="0"/>
    </xf>
    <xf numFmtId="173" fontId="16" fillId="0" borderId="0" applyNumberFormat="0" applyFill="0" applyBorder="0" applyAlignment="0" applyProtection="0">
      <alignment vertical="top"/>
      <protection locked="0"/>
    </xf>
    <xf numFmtId="173" fontId="44" fillId="15" borderId="1" applyNumberFormat="0" applyAlignment="0" applyProtection="0"/>
    <xf numFmtId="173" fontId="44" fillId="15" borderId="1" applyNumberFormat="0" applyAlignment="0" applyProtection="0"/>
    <xf numFmtId="183" fontId="5" fillId="0" borderId="0" applyFont="0" applyFill="0" applyBorder="0" applyAlignment="0" applyProtection="0"/>
    <xf numFmtId="173" fontId="52" fillId="0" borderId="2" applyNumberFormat="0" applyFill="0" applyAlignment="0" applyProtection="0"/>
    <xf numFmtId="173" fontId="45" fillId="16" borderId="3" applyNumberFormat="0" applyAlignment="0" applyProtection="0"/>
    <xf numFmtId="178" fontId="67" fillId="15" borderId="0"/>
    <xf numFmtId="173" fontId="5" fillId="4" borderId="4" applyNumberFormat="0" applyFont="0" applyAlignment="0" applyProtection="0"/>
    <xf numFmtId="173" fontId="29" fillId="17" borderId="5" applyNumberFormat="0" applyProtection="0">
      <alignment horizontal="center"/>
    </xf>
    <xf numFmtId="173" fontId="29" fillId="17" borderId="5" applyNumberFormat="0" applyProtection="0">
      <alignment horizontal="center"/>
    </xf>
    <xf numFmtId="173" fontId="29" fillId="17" borderId="5" applyNumberFormat="0" applyProtection="0">
      <alignment horizontal="center"/>
    </xf>
    <xf numFmtId="173" fontId="32" fillId="0" borderId="0" applyNumberFormat="0" applyFill="0" applyBorder="0" applyAlignment="0" applyProtection="0"/>
    <xf numFmtId="173" fontId="51" fillId="7" borderId="1" applyNumberFormat="0" applyAlignment="0" applyProtection="0"/>
    <xf numFmtId="173" fontId="46" fillId="0" borderId="0" applyNumberFormat="0" applyFill="0" applyBorder="0" applyAlignment="0" applyProtection="0"/>
    <xf numFmtId="173" fontId="33" fillId="0" borderId="0" applyNumberFormat="0" applyFill="0" applyBorder="0" applyAlignment="0" applyProtection="0"/>
    <xf numFmtId="173" fontId="47" fillId="18" borderId="0" applyNumberFormat="0" applyBorder="0" applyAlignment="0" applyProtection="0"/>
    <xf numFmtId="173" fontId="30" fillId="0" borderId="6" applyNumberFormat="0" applyAlignment="0" applyProtection="0">
      <alignment horizontal="left" vertical="center"/>
    </xf>
    <xf numFmtId="173" fontId="30" fillId="0" borderId="7">
      <alignment horizontal="left" vertical="center"/>
    </xf>
    <xf numFmtId="173" fontId="48" fillId="0" borderId="8" applyNumberFormat="0" applyFill="0" applyAlignment="0" applyProtection="0"/>
    <xf numFmtId="173" fontId="49" fillId="0" borderId="9" applyNumberFormat="0" applyFill="0" applyAlignment="0" applyProtection="0"/>
    <xf numFmtId="173" fontId="50" fillId="0" borderId="10" applyNumberFormat="0" applyFill="0" applyAlignment="0" applyProtection="0"/>
    <xf numFmtId="173" fontId="50" fillId="0" borderId="0" applyNumberFormat="0" applyFill="0" applyBorder="0" applyAlignment="0" applyProtection="0"/>
    <xf numFmtId="173" fontId="51" fillId="7" borderId="1" applyNumberFormat="0" applyAlignment="0" applyProtection="0"/>
    <xf numFmtId="173" fontId="43" fillId="14" borderId="0" applyNumberFormat="0" applyBorder="0" applyAlignment="0" applyProtection="0"/>
    <xf numFmtId="173" fontId="52" fillId="0" borderId="2" applyNumberFormat="0" applyFill="0" applyAlignment="0" applyProtection="0"/>
    <xf numFmtId="173" fontId="53" fillId="7" borderId="0" applyNumberFormat="0" applyBorder="0" applyAlignment="0" applyProtection="0"/>
    <xf numFmtId="173" fontId="53" fillId="7" borderId="0" applyNumberFormat="0" applyBorder="0" applyAlignment="0" applyProtection="0"/>
    <xf numFmtId="173" fontId="33" fillId="0" borderId="0"/>
    <xf numFmtId="173" fontId="5" fillId="0" borderId="0"/>
    <xf numFmtId="173" fontId="5" fillId="0" borderId="0"/>
    <xf numFmtId="173" fontId="5" fillId="0" borderId="0"/>
    <xf numFmtId="173" fontId="5" fillId="0" borderId="0">
      <alignment vertical="center"/>
    </xf>
    <xf numFmtId="173" fontId="5" fillId="4" borderId="4" applyNumberFormat="0" applyFont="0" applyAlignment="0" applyProtection="0"/>
    <xf numFmtId="173" fontId="54" fillId="15" borderId="12" applyNumberFormat="0" applyAlignment="0" applyProtection="0"/>
    <xf numFmtId="173" fontId="19" fillId="0" borderId="0" applyNumberFormat="0" applyFont="0" applyFill="0" applyBorder="0" applyAlignment="0" applyProtection="0">
      <alignment horizontal="left"/>
    </xf>
    <xf numFmtId="173" fontId="20" fillId="0" borderId="13">
      <alignment horizontal="center"/>
    </xf>
    <xf numFmtId="173" fontId="20" fillId="0" borderId="13">
      <alignment horizontal="center"/>
    </xf>
    <xf numFmtId="173" fontId="20" fillId="0" borderId="13">
      <alignment horizontal="center"/>
    </xf>
    <xf numFmtId="173" fontId="20" fillId="0" borderId="13">
      <alignment horizontal="center"/>
    </xf>
    <xf numFmtId="173" fontId="20" fillId="0" borderId="13">
      <alignment horizontal="center"/>
    </xf>
    <xf numFmtId="173" fontId="20" fillId="0" borderId="13">
      <alignment horizontal="center"/>
    </xf>
    <xf numFmtId="173" fontId="19" fillId="20" borderId="0" applyNumberFormat="0" applyFont="0" applyBorder="0" applyAlignment="0" applyProtection="0"/>
    <xf numFmtId="173" fontId="21" fillId="21" borderId="14" applyNumberFormat="0" applyProtection="0">
      <alignment horizontal="left" vertical="top" indent="1"/>
    </xf>
    <xf numFmtId="173" fontId="5" fillId="29" borderId="14" applyNumberFormat="0" applyProtection="0">
      <alignment horizontal="left" vertical="center" indent="1"/>
    </xf>
    <xf numFmtId="173" fontId="5" fillId="29" borderId="14" applyNumberFormat="0" applyProtection="0">
      <alignment horizontal="left" vertical="top" indent="1"/>
    </xf>
    <xf numFmtId="173" fontId="5" fillId="22" borderId="14" applyNumberFormat="0" applyProtection="0">
      <alignment horizontal="left" vertical="center" indent="1"/>
    </xf>
    <xf numFmtId="173" fontId="5" fillId="22" borderId="14" applyNumberFormat="0" applyProtection="0">
      <alignment horizontal="left" vertical="top" indent="1"/>
    </xf>
    <xf numFmtId="173" fontId="5" fillId="31" borderId="14" applyNumberFormat="0" applyProtection="0">
      <alignment horizontal="left" vertical="center" indent="1"/>
    </xf>
    <xf numFmtId="173" fontId="5" fillId="31" borderId="14" applyNumberFormat="0" applyProtection="0">
      <alignment horizontal="left" vertical="top" indent="1"/>
    </xf>
    <xf numFmtId="173" fontId="5" fillId="32" borderId="14" applyNumberFormat="0" applyProtection="0">
      <alignment horizontal="left" vertical="center" indent="1"/>
    </xf>
    <xf numFmtId="173" fontId="5" fillId="32" borderId="14" applyNumberFormat="0" applyProtection="0">
      <alignment horizontal="left" vertical="top" indent="1"/>
    </xf>
    <xf numFmtId="173" fontId="23" fillId="33" borderId="14" applyNumberFormat="0" applyProtection="0">
      <alignment horizontal="left" vertical="top" indent="1"/>
    </xf>
    <xf numFmtId="173" fontId="23" fillId="22" borderId="14" applyNumberFormat="0" applyProtection="0">
      <alignment horizontal="left" vertical="top" indent="1"/>
    </xf>
    <xf numFmtId="173" fontId="5" fillId="4" borderId="0" applyNumberFormat="0" applyFont="0" applyBorder="0" applyAlignment="0" applyProtection="0"/>
    <xf numFmtId="173" fontId="5" fillId="15" borderId="0" applyNumberFormat="0" applyFont="0" applyBorder="0" applyAlignment="0" applyProtection="0"/>
    <xf numFmtId="173" fontId="5" fillId="6" borderId="0" applyNumberFormat="0" applyFont="0" applyBorder="0" applyAlignment="0" applyProtection="0"/>
    <xf numFmtId="173" fontId="76" fillId="0" borderId="0"/>
    <xf numFmtId="173" fontId="5" fillId="6" borderId="0" applyNumberFormat="0" applyFont="0" applyBorder="0" applyAlignment="0" applyProtection="0"/>
    <xf numFmtId="173" fontId="5" fillId="0" borderId="0" applyNumberFormat="0" applyFont="0" applyFill="0" applyBorder="0" applyAlignment="0" applyProtection="0"/>
    <xf numFmtId="173" fontId="47" fillId="18" borderId="0" applyNumberFormat="0" applyBorder="0" applyAlignment="0" applyProtection="0"/>
    <xf numFmtId="173" fontId="36" fillId="35" borderId="0"/>
    <xf numFmtId="173" fontId="37" fillId="35" borderId="0"/>
    <xf numFmtId="173" fontId="38" fillId="35" borderId="16"/>
    <xf numFmtId="173" fontId="38" fillId="35" borderId="0"/>
    <xf numFmtId="173" fontId="36" fillId="19" borderId="16">
      <protection locked="0"/>
    </xf>
    <xf numFmtId="173" fontId="36" fillId="35" borderId="0"/>
    <xf numFmtId="173" fontId="19" fillId="0" borderId="17"/>
    <xf numFmtId="173" fontId="39" fillId="6" borderId="18">
      <alignment horizontal="center"/>
    </xf>
    <xf numFmtId="173" fontId="54" fillId="15" borderId="12" applyNumberFormat="0" applyAlignment="0" applyProtection="0"/>
    <xf numFmtId="173" fontId="5" fillId="0" borderId="0"/>
    <xf numFmtId="173" fontId="46" fillId="0" borderId="0" applyNumberFormat="0" applyFill="0" applyBorder="0" applyAlignment="0" applyProtection="0"/>
    <xf numFmtId="173" fontId="55" fillId="0" borderId="0" applyNumberFormat="0" applyFill="0" applyBorder="0" applyAlignment="0" applyProtection="0"/>
    <xf numFmtId="173" fontId="40" fillId="0" borderId="0">
      <alignment horizontal="left"/>
    </xf>
    <xf numFmtId="173" fontId="48" fillId="0" borderId="8" applyNumberFormat="0" applyFill="0" applyAlignment="0" applyProtection="0"/>
    <xf numFmtId="173" fontId="49" fillId="0" borderId="9" applyNumberFormat="0" applyFill="0" applyAlignment="0" applyProtection="0"/>
    <xf numFmtId="173" fontId="50" fillId="0" borderId="10" applyNumberFormat="0" applyFill="0" applyAlignment="0" applyProtection="0"/>
    <xf numFmtId="173" fontId="50" fillId="0" borderId="0" applyNumberFormat="0" applyFill="0" applyBorder="0" applyAlignment="0" applyProtection="0"/>
    <xf numFmtId="173" fontId="56" fillId="0" borderId="19" applyNumberFormat="0" applyFill="0" applyAlignment="0" applyProtection="0"/>
    <xf numFmtId="173" fontId="45" fillId="16" borderId="3" applyNumberFormat="0" applyAlignment="0" applyProtection="0"/>
    <xf numFmtId="173" fontId="5" fillId="0" borderId="0"/>
    <xf numFmtId="0" fontId="5" fillId="0" borderId="0"/>
    <xf numFmtId="173" fontId="41" fillId="3" borderId="0" applyNumberFormat="0" applyBorder="0" applyAlignment="0" applyProtection="0"/>
    <xf numFmtId="173" fontId="41" fillId="2" borderId="0" applyNumberFormat="0" applyBorder="0" applyAlignment="0" applyProtection="0"/>
    <xf numFmtId="173" fontId="23" fillId="0" borderId="0">
      <alignment vertical="top"/>
    </xf>
    <xf numFmtId="173" fontId="5" fillId="0" borderId="0"/>
    <xf numFmtId="173" fontId="57" fillId="0" borderId="0" applyNumberForma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0" fontId="5" fillId="0" borderId="0" applyNumberFormat="0" applyFont="0" applyBorder="0" applyAlignment="0" applyProtection="0"/>
    <xf numFmtId="183" fontId="5" fillId="0" borderId="0" applyFont="0" applyFill="0" applyBorder="0" applyAlignment="0" applyProtection="0"/>
    <xf numFmtId="183" fontId="5" fillId="0" borderId="0" applyFont="0" applyFill="0" applyBorder="0" applyAlignment="0" applyProtection="0"/>
    <xf numFmtId="37"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78" fontId="67" fillId="15" borderId="0"/>
    <xf numFmtId="178" fontId="77" fillId="0" borderId="0"/>
    <xf numFmtId="178" fontId="67" fillId="15" borderId="0"/>
    <xf numFmtId="0" fontId="78" fillId="17" borderId="5" applyNumberFormat="0" applyProtection="0">
      <alignment horizontal="center"/>
    </xf>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73" fontId="76" fillId="0" borderId="0"/>
    <xf numFmtId="173" fontId="5" fillId="0" borderId="0"/>
    <xf numFmtId="173" fontId="5" fillId="0" borderId="0"/>
    <xf numFmtId="173" fontId="5" fillId="0" borderId="0"/>
    <xf numFmtId="173" fontId="5" fillId="0" borderId="0"/>
    <xf numFmtId="173" fontId="76" fillId="0" borderId="0"/>
    <xf numFmtId="173" fontId="76" fillId="0" borderId="0"/>
    <xf numFmtId="173" fontId="76" fillId="0" borderId="0"/>
    <xf numFmtId="173" fontId="76" fillId="0" borderId="0"/>
    <xf numFmtId="173" fontId="76" fillId="0" borderId="0"/>
    <xf numFmtId="173" fontId="76" fillId="0" borderId="0"/>
    <xf numFmtId="173" fontId="76" fillId="0" borderId="0"/>
    <xf numFmtId="173" fontId="76" fillId="0" borderId="0"/>
    <xf numFmtId="173" fontId="76" fillId="0" borderId="0"/>
    <xf numFmtId="173" fontId="76" fillId="0"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83" fontId="5" fillId="0" borderId="0" applyFont="0" applyFill="0" applyBorder="0" applyAlignment="0" applyProtection="0"/>
    <xf numFmtId="178" fontId="67" fillId="15" borderId="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0" fontId="5" fillId="0" borderId="0"/>
    <xf numFmtId="0" fontId="5" fillId="0" borderId="0"/>
    <xf numFmtId="0" fontId="5" fillId="0" borderId="0"/>
    <xf numFmtId="0" fontId="5" fillId="0" borderId="0"/>
    <xf numFmtId="0" fontId="5" fillId="0" borderId="0"/>
    <xf numFmtId="0" fontId="5" fillId="0" borderId="0"/>
    <xf numFmtId="173" fontId="5" fillId="0" borderId="0"/>
    <xf numFmtId="0" fontId="5" fillId="0" borderId="0"/>
    <xf numFmtId="173" fontId="5" fillId="0" borderId="0"/>
    <xf numFmtId="173" fontId="5" fillId="0" borderId="0"/>
    <xf numFmtId="173" fontId="5" fillId="0" borderId="0"/>
    <xf numFmtId="173" fontId="5" fillId="0" borderId="0"/>
    <xf numFmtId="173" fontId="5" fillId="0" borderId="0"/>
    <xf numFmtId="173" fontId="5" fillId="0" borderId="0"/>
    <xf numFmtId="173" fontId="5" fillId="0" borderId="0"/>
    <xf numFmtId="173" fontId="5" fillId="0" borderId="0"/>
    <xf numFmtId="173" fontId="5" fillId="0" borderId="0"/>
    <xf numFmtId="173" fontId="5" fillId="0" borderId="0"/>
    <xf numFmtId="173" fontId="5" fillId="0" borderId="0"/>
    <xf numFmtId="0" fontId="4" fillId="0" borderId="0"/>
    <xf numFmtId="0" fontId="5" fillId="0" borderId="0"/>
    <xf numFmtId="164" fontId="9" fillId="0" borderId="0" applyNumberFormat="0" applyFont="0" applyBorder="0" applyAlignment="0" applyProtection="0"/>
    <xf numFmtId="0" fontId="40" fillId="0" borderId="0">
      <alignment horizontal="left"/>
    </xf>
    <xf numFmtId="178" fontId="67" fillId="15" borderId="0"/>
    <xf numFmtId="183" fontId="5" fillId="0" borderId="0" applyFont="0" applyFill="0" applyBorder="0" applyAlignment="0" applyProtection="0"/>
    <xf numFmtId="178" fontId="67" fillId="15" borderId="0"/>
    <xf numFmtId="178" fontId="67" fillId="15" borderId="0"/>
    <xf numFmtId="183" fontId="5" fillId="0" borderId="0" applyFont="0" applyFill="0" applyBorder="0" applyAlignment="0" applyProtection="0"/>
    <xf numFmtId="183" fontId="5" fillId="0" borderId="0" applyFont="0" applyFill="0" applyBorder="0" applyAlignment="0" applyProtection="0"/>
    <xf numFmtId="0" fontId="5" fillId="0" borderId="0"/>
    <xf numFmtId="183" fontId="5" fillId="0" borderId="0" applyFont="0" applyFill="0" applyBorder="0" applyAlignment="0" applyProtection="0"/>
    <xf numFmtId="183" fontId="5" fillId="0" borderId="0" applyFont="0" applyFill="0" applyBorder="0" applyAlignment="0" applyProtection="0"/>
    <xf numFmtId="178" fontId="67" fillId="15" borderId="0"/>
    <xf numFmtId="178" fontId="67" fillId="15" borderId="0"/>
    <xf numFmtId="0" fontId="3" fillId="0" borderId="0"/>
    <xf numFmtId="0" fontId="3" fillId="0" borderId="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78" fontId="67" fillId="15" borderId="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0" fontId="79" fillId="0" borderId="0"/>
    <xf numFmtId="0" fontId="5" fillId="0" borderId="0"/>
    <xf numFmtId="0" fontId="82"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2" borderId="0" applyNumberFormat="0" applyBorder="0" applyAlignment="0" applyProtection="0"/>
    <xf numFmtId="0" fontId="41" fillId="5" borderId="0" applyNumberFormat="0" applyBorder="0" applyAlignment="0" applyProtection="0"/>
    <xf numFmtId="0" fontId="41" fillId="4" borderId="0" applyNumberFormat="0" applyBorder="0" applyAlignment="0" applyProtection="0"/>
    <xf numFmtId="0" fontId="41" fillId="6" borderId="0" applyNumberFormat="0" applyBorder="0" applyAlignment="0" applyProtection="0"/>
    <xf numFmtId="0" fontId="41" fillId="3" borderId="0" applyNumberFormat="0" applyBorder="0" applyAlignment="0" applyProtection="0"/>
    <xf numFmtId="0" fontId="41" fillId="7" borderId="0" applyNumberFormat="0" applyBorder="0" applyAlignment="0" applyProtection="0"/>
    <xf numFmtId="0" fontId="41" fillId="6" borderId="0" applyNumberFormat="0" applyBorder="0" applyAlignment="0" applyProtection="0"/>
    <xf numFmtId="0" fontId="41" fillId="8" borderId="0" applyNumberFormat="0" applyBorder="0" applyAlignment="0" applyProtection="0"/>
    <xf numFmtId="0" fontId="41" fillId="7" borderId="0" applyNumberFormat="0" applyBorder="0" applyAlignment="0" applyProtection="0"/>
    <xf numFmtId="0" fontId="82" fillId="0" borderId="0"/>
    <xf numFmtId="0" fontId="42" fillId="9" borderId="0" applyNumberFormat="0" applyBorder="0" applyAlignment="0" applyProtection="0"/>
    <xf numFmtId="0" fontId="42" fillId="3" borderId="0" applyNumberFormat="0" applyBorder="0" applyAlignment="0" applyProtection="0"/>
    <xf numFmtId="0" fontId="42" fillId="7" borderId="0" applyNumberFormat="0" applyBorder="0" applyAlignment="0" applyProtection="0"/>
    <xf numFmtId="0" fontId="42" fillId="6" borderId="0" applyNumberFormat="0" applyBorder="0" applyAlignment="0" applyProtection="0"/>
    <xf numFmtId="0" fontId="42" fillId="9" borderId="0" applyNumberFormat="0" applyBorder="0" applyAlignment="0" applyProtection="0"/>
    <xf numFmtId="0" fontId="42" fillId="3"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1" borderId="0" applyNumberFormat="0" applyBorder="0" applyAlignment="0" applyProtection="0"/>
    <xf numFmtId="0" fontId="42" fillId="12" borderId="0" applyNumberFormat="0" applyBorder="0" applyAlignment="0" applyProtection="0"/>
    <xf numFmtId="0" fontId="42" fillId="9" borderId="0" applyNumberFormat="0" applyBorder="0" applyAlignment="0" applyProtection="0"/>
    <xf numFmtId="0" fontId="42" fillId="13" borderId="0" applyNumberFormat="0" applyBorder="0" applyAlignment="0" applyProtection="0"/>
    <xf numFmtId="0" fontId="43" fillId="14" borderId="0" applyNumberFormat="0" applyBorder="0" applyAlignment="0" applyProtection="0"/>
    <xf numFmtId="0" fontId="44" fillId="15" borderId="1" applyNumberFormat="0" applyAlignment="0" applyProtection="0"/>
    <xf numFmtId="0" fontId="45" fillId="16" borderId="3" applyNumberFormat="0" applyAlignment="0" applyProtection="0"/>
    <xf numFmtId="0" fontId="82" fillId="0" borderId="0"/>
    <xf numFmtId="0" fontId="82" fillId="0" borderId="0"/>
    <xf numFmtId="0" fontId="46" fillId="0" borderId="0" applyNumberFormat="0" applyFill="0" applyBorder="0" applyAlignment="0" applyProtection="0"/>
    <xf numFmtId="0" fontId="47" fillId="18" borderId="0" applyNumberFormat="0" applyBorder="0" applyAlignment="0" applyProtection="0"/>
    <xf numFmtId="0" fontId="48" fillId="0" borderId="8" applyNumberFormat="0" applyFill="0" applyAlignment="0" applyProtection="0"/>
    <xf numFmtId="0" fontId="49" fillId="0" borderId="9" applyNumberFormat="0" applyFill="0" applyAlignment="0" applyProtection="0"/>
    <xf numFmtId="0" fontId="50" fillId="0" borderId="10" applyNumberFormat="0" applyFill="0" applyAlignment="0" applyProtection="0"/>
    <xf numFmtId="0" fontId="50" fillId="0" borderId="0" applyNumberFormat="0" applyFill="0" applyBorder="0" applyAlignment="0" applyProtection="0"/>
    <xf numFmtId="0" fontId="51" fillId="7" borderId="1" applyNumberFormat="0" applyAlignment="0" applyProtection="0"/>
    <xf numFmtId="0" fontId="43" fillId="14" borderId="0" applyNumberFormat="0" applyBorder="0" applyAlignment="0" applyProtection="0"/>
    <xf numFmtId="0" fontId="52" fillId="0" borderId="2" applyNumberFormat="0" applyFill="0" applyAlignment="0" applyProtection="0"/>
    <xf numFmtId="0" fontId="53" fillId="7" borderId="0" applyNumberFormat="0" applyBorder="0" applyAlignment="0" applyProtection="0"/>
    <xf numFmtId="0" fontId="53" fillId="7" borderId="0" applyNumberFormat="0" applyBorder="0" applyAlignment="0" applyProtection="0"/>
    <xf numFmtId="0" fontId="82" fillId="0" borderId="0"/>
    <xf numFmtId="0" fontId="5" fillId="4" borderId="4" applyNumberFormat="0" applyFont="0" applyAlignment="0" applyProtection="0"/>
    <xf numFmtId="0" fontId="54" fillId="15" borderId="12" applyNumberFormat="0" applyAlignment="0" applyProtection="0"/>
    <xf numFmtId="0" fontId="82" fillId="0" borderId="0"/>
    <xf numFmtId="0" fontId="82" fillId="0" borderId="0"/>
    <xf numFmtId="0" fontId="82" fillId="0" borderId="0"/>
    <xf numFmtId="0" fontId="47" fillId="18" borderId="0" applyNumberFormat="0" applyBorder="0" applyAlignment="0" applyProtection="0"/>
    <xf numFmtId="0" fontId="54" fillId="15" borderId="12" applyNumberFormat="0" applyAlignment="0" applyProtection="0"/>
    <xf numFmtId="0" fontId="46" fillId="0" borderId="0" applyNumberFormat="0" applyFill="0" applyBorder="0" applyAlignment="0" applyProtection="0"/>
    <xf numFmtId="0" fontId="55" fillId="0" borderId="0" applyNumberFormat="0" applyFill="0" applyBorder="0" applyAlignment="0" applyProtection="0"/>
    <xf numFmtId="0" fontId="40" fillId="0" borderId="0">
      <alignment horizontal="left"/>
    </xf>
    <xf numFmtId="0" fontId="48" fillId="0" borderId="8" applyNumberFormat="0" applyFill="0" applyAlignment="0" applyProtection="0"/>
    <xf numFmtId="0" fontId="49" fillId="0" borderId="9" applyNumberFormat="0" applyFill="0" applyAlignment="0" applyProtection="0"/>
    <xf numFmtId="0" fontId="50" fillId="0" borderId="10" applyNumberFormat="0" applyFill="0" applyAlignment="0" applyProtection="0"/>
    <xf numFmtId="0" fontId="50" fillId="0" borderId="0" applyNumberFormat="0" applyFill="0" applyBorder="0" applyAlignment="0" applyProtection="0"/>
    <xf numFmtId="0" fontId="56" fillId="0" borderId="19" applyNumberFormat="0" applyFill="0" applyAlignment="0" applyProtection="0"/>
    <xf numFmtId="0" fontId="45" fillId="16" borderId="3" applyNumberFormat="0" applyAlignment="0" applyProtection="0"/>
    <xf numFmtId="0" fontId="82" fillId="0" borderId="0"/>
    <xf numFmtId="0" fontId="57" fillId="0" borderId="0" applyNumberFormat="0" applyFill="0" applyBorder="0" applyAlignment="0" applyProtection="0"/>
    <xf numFmtId="0" fontId="82" fillId="0" borderId="0"/>
    <xf numFmtId="0" fontId="82" fillId="0" borderId="0"/>
    <xf numFmtId="0" fontId="40" fillId="0" borderId="0">
      <alignment horizontal="left"/>
    </xf>
    <xf numFmtId="0" fontId="2" fillId="0" borderId="0"/>
    <xf numFmtId="0" fontId="5" fillId="0" borderId="0"/>
    <xf numFmtId="0" fontId="5" fillId="0" borderId="0"/>
    <xf numFmtId="0" fontId="5" fillId="0" borderId="0"/>
    <xf numFmtId="0" fontId="13" fillId="0" borderId="0" applyNumberFormat="0" applyFill="0" applyBorder="0" applyAlignment="0" applyProtection="0">
      <alignment vertical="top"/>
      <protection locked="0"/>
    </xf>
    <xf numFmtId="0" fontId="82" fillId="0" borderId="0"/>
    <xf numFmtId="0" fontId="2" fillId="0" borderId="0"/>
    <xf numFmtId="0" fontId="5" fillId="0" borderId="0"/>
    <xf numFmtId="167" fontId="5" fillId="0" borderId="0" applyFont="0" applyFill="0" applyBorder="0" applyAlignment="0" applyProtection="0"/>
    <xf numFmtId="173" fontId="5" fillId="0" borderId="0" applyFont="0" applyFill="0" applyBorder="0" applyAlignment="0" applyProtection="0"/>
    <xf numFmtId="0" fontId="43" fillId="14" borderId="0" applyNumberFormat="0" applyBorder="0" applyAlignment="0" applyProtection="0"/>
    <xf numFmtId="174" fontId="5" fillId="0" borderId="11" applyNumberFormat="0" applyAlignment="0"/>
    <xf numFmtId="0" fontId="53" fillId="7" borderId="0" applyNumberFormat="0" applyBorder="0" applyAlignment="0" applyProtection="0"/>
    <xf numFmtId="0" fontId="5" fillId="0" borderId="0"/>
    <xf numFmtId="0" fontId="5" fillId="0" borderId="0"/>
    <xf numFmtId="0" fontId="5" fillId="0" borderId="0"/>
    <xf numFmtId="0" fontId="5" fillId="4" borderId="4" applyNumberFormat="0" applyFont="0" applyAlignment="0" applyProtection="0"/>
    <xf numFmtId="0" fontId="5" fillId="29" borderId="14" applyNumberFormat="0" applyProtection="0">
      <alignment horizontal="left" vertical="center" indent="1"/>
    </xf>
    <xf numFmtId="0" fontId="5" fillId="29" borderId="14" applyNumberFormat="0" applyProtection="0">
      <alignment horizontal="left" vertical="top" indent="1"/>
    </xf>
    <xf numFmtId="0" fontId="5" fillId="22" borderId="14" applyNumberFormat="0" applyProtection="0">
      <alignment horizontal="left" vertical="center" indent="1"/>
    </xf>
    <xf numFmtId="0" fontId="5" fillId="22" borderId="14" applyNumberFormat="0" applyProtection="0">
      <alignment horizontal="left" vertical="top" indent="1"/>
    </xf>
    <xf numFmtId="0" fontId="5" fillId="31" borderId="14" applyNumberFormat="0" applyProtection="0">
      <alignment horizontal="left" vertical="center" indent="1"/>
    </xf>
    <xf numFmtId="0" fontId="5" fillId="31" borderId="14" applyNumberFormat="0" applyProtection="0">
      <alignment horizontal="left" vertical="top" indent="1"/>
    </xf>
    <xf numFmtId="0" fontId="5" fillId="32" borderId="14" applyNumberFormat="0" applyProtection="0">
      <alignment horizontal="left" vertical="center" indent="1"/>
    </xf>
    <xf numFmtId="0" fontId="5" fillId="32" borderId="14" applyNumberFormat="0" applyProtection="0">
      <alignment horizontal="left" vertical="top" indent="1"/>
    </xf>
    <xf numFmtId="0" fontId="5" fillId="4" borderId="0" applyNumberFormat="0" applyFont="0" applyBorder="0" applyAlignment="0" applyProtection="0"/>
    <xf numFmtId="0" fontId="5" fillId="15" borderId="0" applyNumberFormat="0" applyFont="0" applyBorder="0" applyAlignment="0" applyProtection="0"/>
    <xf numFmtId="0" fontId="5" fillId="6" borderId="0" applyNumberFormat="0" applyFont="0" applyBorder="0" applyAlignment="0" applyProtection="0"/>
    <xf numFmtId="0" fontId="5" fillId="6" borderId="0" applyNumberFormat="0" applyFont="0" applyBorder="0" applyAlignment="0" applyProtection="0"/>
    <xf numFmtId="0" fontId="5" fillId="0" borderId="0" applyNumberFormat="0" applyFont="0" applyFill="0" applyBorder="0" applyAlignment="0" applyProtection="0"/>
    <xf numFmtId="0" fontId="47" fillId="18" borderId="0" applyNumberFormat="0" applyBorder="0" applyAlignment="0" applyProtection="0"/>
    <xf numFmtId="0" fontId="54" fillId="15" borderId="12" applyNumberFormat="0" applyAlignment="0" applyProtection="0"/>
    <xf numFmtId="0" fontId="5" fillId="0" borderId="0"/>
    <xf numFmtId="0" fontId="46" fillId="0" borderId="0" applyNumberFormat="0" applyFill="0" applyBorder="0" applyAlignment="0" applyProtection="0"/>
    <xf numFmtId="0" fontId="40" fillId="0" borderId="0">
      <alignment horizontal="left"/>
    </xf>
    <xf numFmtId="0" fontId="48" fillId="0" borderId="8" applyNumberFormat="0" applyFill="0" applyAlignment="0" applyProtection="0"/>
    <xf numFmtId="0" fontId="49" fillId="0" borderId="9" applyNumberFormat="0" applyFill="0" applyAlignment="0" applyProtection="0"/>
    <xf numFmtId="0" fontId="50" fillId="0" borderId="10" applyNumberFormat="0" applyFill="0" applyAlignment="0" applyProtection="0"/>
    <xf numFmtId="0" fontId="50" fillId="0" borderId="0" applyNumberFormat="0" applyFill="0" applyBorder="0" applyAlignment="0" applyProtection="0"/>
    <xf numFmtId="0" fontId="45" fillId="16" borderId="3" applyNumberFormat="0" applyAlignment="0" applyProtection="0"/>
    <xf numFmtId="0" fontId="5" fillId="0" borderId="0"/>
    <xf numFmtId="0" fontId="5" fillId="4" borderId="4"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0" fillId="0" borderId="0">
      <alignment horizontal="left"/>
    </xf>
    <xf numFmtId="178" fontId="67" fillId="15" borderId="0"/>
    <xf numFmtId="173" fontId="5" fillId="4" borderId="4" applyNumberFormat="0" applyFont="0" applyAlignment="0" applyProtection="0"/>
    <xf numFmtId="173" fontId="5" fillId="0" borderId="0"/>
    <xf numFmtId="173" fontId="5" fillId="0" borderId="0"/>
    <xf numFmtId="173" fontId="5" fillId="0" borderId="0"/>
    <xf numFmtId="173" fontId="5" fillId="4" borderId="4" applyNumberFormat="0" applyFont="0" applyAlignment="0" applyProtection="0"/>
    <xf numFmtId="173" fontId="5" fillId="29" borderId="14" applyNumberFormat="0" applyProtection="0">
      <alignment horizontal="left" vertical="center" indent="1"/>
    </xf>
    <xf numFmtId="173" fontId="5" fillId="29" borderId="14" applyNumberFormat="0" applyProtection="0">
      <alignment horizontal="left" vertical="top" indent="1"/>
    </xf>
    <xf numFmtId="173" fontId="5" fillId="22" borderId="14" applyNumberFormat="0" applyProtection="0">
      <alignment horizontal="left" vertical="center" indent="1"/>
    </xf>
    <xf numFmtId="173" fontId="5" fillId="22" borderId="14" applyNumberFormat="0" applyProtection="0">
      <alignment horizontal="left" vertical="top" indent="1"/>
    </xf>
    <xf numFmtId="173" fontId="5" fillId="31" borderId="14" applyNumberFormat="0" applyProtection="0">
      <alignment horizontal="left" vertical="center" indent="1"/>
    </xf>
    <xf numFmtId="173" fontId="5" fillId="31" borderId="14" applyNumberFormat="0" applyProtection="0">
      <alignment horizontal="left" vertical="top" indent="1"/>
    </xf>
    <xf numFmtId="173" fontId="5" fillId="32" borderId="14" applyNumberFormat="0" applyProtection="0">
      <alignment horizontal="left" vertical="center" indent="1"/>
    </xf>
    <xf numFmtId="173" fontId="5" fillId="32" borderId="14" applyNumberFormat="0" applyProtection="0">
      <alignment horizontal="left" vertical="top" indent="1"/>
    </xf>
    <xf numFmtId="173" fontId="5" fillId="4" borderId="0" applyNumberFormat="0" applyFont="0" applyBorder="0" applyAlignment="0" applyProtection="0"/>
    <xf numFmtId="173" fontId="5" fillId="15" borderId="0" applyNumberFormat="0" applyFont="0" applyBorder="0" applyAlignment="0" applyProtection="0"/>
    <xf numFmtId="173" fontId="5" fillId="6" borderId="0" applyNumberFormat="0" applyFont="0" applyBorder="0" applyAlignment="0" applyProtection="0"/>
    <xf numFmtId="173" fontId="5" fillId="0" borderId="0"/>
    <xf numFmtId="173" fontId="5" fillId="6" borderId="0" applyNumberFormat="0" applyFont="0" applyBorder="0" applyAlignment="0" applyProtection="0"/>
    <xf numFmtId="173" fontId="5" fillId="0" borderId="0" applyNumberFormat="0" applyFont="0" applyFill="0" applyBorder="0" applyAlignment="0" applyProtection="0"/>
    <xf numFmtId="173" fontId="5" fillId="0" borderId="0"/>
    <xf numFmtId="173" fontId="5" fillId="0" borderId="0"/>
    <xf numFmtId="0" fontId="5" fillId="0" borderId="0"/>
    <xf numFmtId="173" fontId="5" fillId="0" borderId="0"/>
    <xf numFmtId="0" fontId="5" fillId="0" borderId="0"/>
    <xf numFmtId="0" fontId="5" fillId="0" borderId="0" applyNumberFormat="0" applyFont="0" applyBorder="0" applyAlignment="0" applyProtection="0"/>
    <xf numFmtId="173" fontId="5" fillId="0" borderId="0"/>
    <xf numFmtId="173" fontId="5" fillId="0" borderId="0"/>
    <xf numFmtId="173" fontId="5" fillId="0" borderId="0"/>
    <xf numFmtId="173" fontId="5" fillId="0" borderId="0"/>
    <xf numFmtId="173" fontId="5" fillId="0" borderId="0"/>
    <xf numFmtId="173" fontId="5" fillId="0" borderId="0"/>
    <xf numFmtId="173" fontId="5" fillId="0" borderId="0"/>
    <xf numFmtId="173" fontId="5" fillId="0" borderId="0"/>
    <xf numFmtId="173" fontId="5" fillId="0" borderId="0"/>
    <xf numFmtId="173" fontId="5" fillId="0" borderId="0"/>
    <xf numFmtId="173" fontId="5" fillId="0" borderId="0"/>
    <xf numFmtId="173" fontId="5" fillId="0" borderId="0"/>
    <xf numFmtId="173" fontId="5" fillId="0" borderId="0"/>
    <xf numFmtId="173" fontId="5" fillId="0" borderId="0"/>
    <xf numFmtId="173" fontId="5" fillId="0" borderId="0"/>
    <xf numFmtId="178" fontId="67" fillId="15" borderId="0"/>
    <xf numFmtId="178" fontId="67" fillId="15" borderId="0"/>
    <xf numFmtId="178" fontId="67" fillId="15" borderId="0"/>
    <xf numFmtId="178" fontId="67" fillId="15" borderId="0"/>
    <xf numFmtId="178" fontId="67" fillId="15" borderId="0"/>
    <xf numFmtId="0" fontId="40" fillId="0" borderId="0">
      <alignment horizontal="left"/>
    </xf>
    <xf numFmtId="174" fontId="5" fillId="0" borderId="43" applyNumberFormat="0" applyAlignment="0"/>
    <xf numFmtId="0" fontId="2" fillId="0" borderId="0"/>
    <xf numFmtId="0" fontId="5" fillId="0" borderId="0"/>
    <xf numFmtId="0" fontId="2" fillId="0" borderId="0"/>
    <xf numFmtId="0" fontId="2" fillId="0" borderId="0"/>
    <xf numFmtId="0" fontId="5" fillId="0" borderId="0"/>
    <xf numFmtId="0" fontId="40" fillId="0" borderId="0">
      <alignment horizontal="left"/>
    </xf>
    <xf numFmtId="0" fontId="82" fillId="0" borderId="0"/>
    <xf numFmtId="0" fontId="40" fillId="0" borderId="0">
      <alignment horizontal="left"/>
    </xf>
    <xf numFmtId="0" fontId="82" fillId="0" borderId="0"/>
    <xf numFmtId="0" fontId="82" fillId="0" borderId="0"/>
    <xf numFmtId="0" fontId="82" fillId="0" borderId="0"/>
    <xf numFmtId="0" fontId="40" fillId="0" borderId="0">
      <alignment horizontal="left"/>
    </xf>
    <xf numFmtId="0" fontId="82" fillId="0" borderId="0"/>
    <xf numFmtId="0" fontId="82" fillId="0" borderId="0"/>
    <xf numFmtId="0" fontId="82" fillId="0" borderId="0"/>
    <xf numFmtId="0" fontId="82" fillId="0" borderId="0"/>
    <xf numFmtId="0" fontId="82" fillId="0" borderId="0"/>
    <xf numFmtId="174" fontId="5" fillId="0" borderId="43" applyNumberFormat="0" applyAlignment="0"/>
    <xf numFmtId="0" fontId="1" fillId="0" borderId="0"/>
    <xf numFmtId="166" fontId="79" fillId="0" borderId="0" applyFont="0" applyFill="0" applyBorder="0" applyAlignment="0" applyProtection="0"/>
    <xf numFmtId="165" fontId="79" fillId="0" borderId="0" applyFont="0" applyFill="0" applyBorder="0" applyAlignment="0" applyProtection="0"/>
    <xf numFmtId="0" fontId="79" fillId="0" borderId="0"/>
    <xf numFmtId="0" fontId="5" fillId="0" borderId="0"/>
    <xf numFmtId="0" fontId="1" fillId="0" borderId="0"/>
    <xf numFmtId="0" fontId="42" fillId="9" borderId="0" applyNumberFormat="0" applyBorder="0" applyAlignment="0" applyProtection="0"/>
    <xf numFmtId="0" fontId="42" fillId="10" borderId="0" applyNumberFormat="0" applyBorder="0" applyAlignment="0" applyProtection="0"/>
    <xf numFmtId="0" fontId="42" fillId="11" borderId="0" applyNumberFormat="0" applyBorder="0" applyAlignment="0" applyProtection="0"/>
    <xf numFmtId="0" fontId="42" fillId="12" borderId="0" applyNumberFormat="0" applyBorder="0" applyAlignment="0" applyProtection="0"/>
    <xf numFmtId="0" fontId="42" fillId="9" borderId="0" applyNumberFormat="0" applyBorder="0" applyAlignment="0" applyProtection="0"/>
    <xf numFmtId="0" fontId="42" fillId="13" borderId="0" applyNumberFormat="0" applyBorder="0" applyAlignment="0" applyProtection="0"/>
    <xf numFmtId="0" fontId="43" fillId="14" borderId="0" applyNumberFormat="0" applyBorder="0" applyAlignment="0" applyProtection="0"/>
    <xf numFmtId="0" fontId="53" fillId="7" borderId="0" applyNumberFormat="0" applyBorder="0" applyAlignment="0" applyProtection="0"/>
    <xf numFmtId="4" fontId="21" fillId="27" borderId="46" applyNumberFormat="0" applyProtection="0">
      <alignment horizontal="left" vertical="center" indent="1"/>
    </xf>
    <xf numFmtId="0" fontId="47" fillId="18" borderId="0" applyNumberFormat="0" applyBorder="0" applyAlignment="0" applyProtection="0"/>
    <xf numFmtId="0" fontId="19" fillId="0" borderId="47"/>
    <xf numFmtId="0" fontId="54" fillId="15" borderId="12" applyNumberFormat="0" applyAlignment="0" applyProtection="0"/>
    <xf numFmtId="0" fontId="46" fillId="0" borderId="0" applyNumberFormat="0" applyFill="0" applyBorder="0" applyAlignment="0" applyProtection="0"/>
    <xf numFmtId="0" fontId="40" fillId="0" borderId="0">
      <alignment horizontal="left"/>
    </xf>
    <xf numFmtId="0" fontId="48" fillId="0" borderId="8" applyNumberFormat="0" applyFill="0" applyAlignment="0" applyProtection="0"/>
    <xf numFmtId="0" fontId="49" fillId="0" borderId="9" applyNumberFormat="0" applyFill="0" applyAlignment="0" applyProtection="0"/>
    <xf numFmtId="0" fontId="50" fillId="0" borderId="10" applyNumberFormat="0" applyFill="0" applyAlignment="0" applyProtection="0"/>
    <xf numFmtId="0" fontId="50" fillId="0" borderId="0" applyNumberFormat="0" applyFill="0" applyBorder="0" applyAlignment="0" applyProtection="0"/>
    <xf numFmtId="0" fontId="56" fillId="0" borderId="19" applyNumberFormat="0" applyFill="0" applyAlignment="0" applyProtection="0"/>
    <xf numFmtId="0" fontId="45" fillId="16" borderId="3" applyNumberFormat="0" applyAlignment="0" applyProtection="0"/>
    <xf numFmtId="178" fontId="67" fillId="15" borderId="0"/>
    <xf numFmtId="173" fontId="19" fillId="0" borderId="47"/>
    <xf numFmtId="166" fontId="79" fillId="0" borderId="0" applyFont="0" applyFill="0" applyBorder="0" applyAlignment="0" applyProtection="0"/>
    <xf numFmtId="166" fontId="79" fillId="0" borderId="0" applyFont="0" applyFill="0" applyBorder="0" applyAlignment="0" applyProtection="0"/>
    <xf numFmtId="166" fontId="79" fillId="0" borderId="0" applyFont="0" applyFill="0" applyBorder="0" applyAlignment="0" applyProtection="0"/>
    <xf numFmtId="178" fontId="67" fillId="15" borderId="0"/>
    <xf numFmtId="0" fontId="1" fillId="0" borderId="0"/>
    <xf numFmtId="164" fontId="9" fillId="0" borderId="0" applyNumberFormat="0" applyFont="0" applyBorder="0" applyAlignment="0" applyProtection="0"/>
    <xf numFmtId="0" fontId="1" fillId="0" borderId="0"/>
    <xf numFmtId="0" fontId="1" fillId="0" borderId="0"/>
    <xf numFmtId="0" fontId="1"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1" fillId="0" borderId="0"/>
    <xf numFmtId="0" fontId="79" fillId="0" borderId="0"/>
    <xf numFmtId="0" fontId="79" fillId="0" borderId="0"/>
    <xf numFmtId="0" fontId="1" fillId="0" borderId="0"/>
    <xf numFmtId="0" fontId="79" fillId="0" borderId="0"/>
    <xf numFmtId="0" fontId="1" fillId="0" borderId="0"/>
    <xf numFmtId="174" fontId="5" fillId="0" borderId="11" applyNumberFormat="0" applyAlignment="0"/>
    <xf numFmtId="0" fontId="1" fillId="0" borderId="0"/>
    <xf numFmtId="0" fontId="1" fillId="0" borderId="0"/>
    <xf numFmtId="0" fontId="1"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174" fontId="5" fillId="0" borderId="11" applyNumberFormat="0" applyAlignment="0"/>
    <xf numFmtId="166" fontId="5" fillId="0" borderId="0" applyFont="0" applyFill="0" applyBorder="0" applyAlignment="0" applyProtection="0"/>
    <xf numFmtId="0" fontId="79" fillId="0" borderId="0"/>
    <xf numFmtId="0" fontId="79" fillId="0" borderId="0"/>
    <xf numFmtId="0" fontId="43" fillId="14" borderId="0" applyNumberFormat="0" applyBorder="0" applyAlignment="0" applyProtection="0"/>
    <xf numFmtId="0" fontId="53" fillId="7" borderId="0" applyNumberFormat="0" applyBorder="0" applyAlignment="0" applyProtection="0"/>
    <xf numFmtId="4" fontId="21" fillId="27" borderId="46" applyNumberFormat="0" applyProtection="0">
      <alignment horizontal="left" vertical="center" indent="1"/>
    </xf>
    <xf numFmtId="0" fontId="47" fillId="18" borderId="0" applyNumberFormat="0" applyBorder="0" applyAlignment="0" applyProtection="0"/>
    <xf numFmtId="0" fontId="19" fillId="0" borderId="47"/>
    <xf numFmtId="0" fontId="54" fillId="15" borderId="12" applyNumberFormat="0" applyAlignment="0" applyProtection="0"/>
    <xf numFmtId="0" fontId="46" fillId="0" borderId="0" applyNumberFormat="0" applyFill="0" applyBorder="0" applyAlignment="0" applyProtection="0"/>
    <xf numFmtId="0" fontId="40" fillId="0" borderId="0">
      <alignment horizontal="left"/>
    </xf>
    <xf numFmtId="0" fontId="48" fillId="0" borderId="8" applyNumberFormat="0" applyFill="0" applyAlignment="0" applyProtection="0"/>
    <xf numFmtId="0" fontId="49" fillId="0" borderId="9" applyNumberFormat="0" applyFill="0" applyAlignment="0" applyProtection="0"/>
    <xf numFmtId="0" fontId="50" fillId="0" borderId="10" applyNumberFormat="0" applyFill="0" applyAlignment="0" applyProtection="0"/>
    <xf numFmtId="0" fontId="50" fillId="0" borderId="0" applyNumberFormat="0" applyFill="0" applyBorder="0" applyAlignment="0" applyProtection="0"/>
    <xf numFmtId="0" fontId="40" fillId="0" borderId="0">
      <alignment horizontal="left"/>
    </xf>
    <xf numFmtId="0" fontId="45" fillId="16" borderId="3" applyNumberFormat="0" applyAlignment="0" applyProtection="0"/>
    <xf numFmtId="173" fontId="19" fillId="0" borderId="47"/>
    <xf numFmtId="0" fontId="1" fillId="0" borderId="0"/>
    <xf numFmtId="0" fontId="79" fillId="0" borderId="0"/>
    <xf numFmtId="0" fontId="1" fillId="0" borderId="0"/>
    <xf numFmtId="0" fontId="1" fillId="0" borderId="0"/>
    <xf numFmtId="0" fontId="1" fillId="0" borderId="0"/>
    <xf numFmtId="0" fontId="1" fillId="0" borderId="0"/>
  </cellStyleXfs>
  <cellXfs count="663">
    <xf numFmtId="0" fontId="0" fillId="0" borderId="0" xfId="0"/>
    <xf numFmtId="0" fontId="0" fillId="0" borderId="0" xfId="0" applyAlignment="1">
      <alignment horizontal="center"/>
    </xf>
    <xf numFmtId="0" fontId="8" fillId="0" borderId="0" xfId="0" applyFont="1" applyAlignment="1"/>
    <xf numFmtId="0" fontId="9" fillId="0" borderId="0" xfId="0" applyFont="1" applyAlignment="1">
      <alignment horizontal="center"/>
    </xf>
    <xf numFmtId="0" fontId="8" fillId="0" borderId="0" xfId="0" applyFont="1" applyAlignment="1">
      <alignment horizontal="center"/>
    </xf>
    <xf numFmtId="0" fontId="9" fillId="0" borderId="0" xfId="0" applyFont="1" applyAlignment="1"/>
    <xf numFmtId="0" fontId="9" fillId="0" borderId="0" xfId="0" applyFont="1" applyAlignment="1">
      <alignment horizontal="left"/>
    </xf>
    <xf numFmtId="0" fontId="14" fillId="0" borderId="0" xfId="0" applyFont="1" applyAlignment="1"/>
    <xf numFmtId="0" fontId="0" fillId="0" borderId="0" xfId="0" applyAlignment="1"/>
    <xf numFmtId="0" fontId="9" fillId="0" borderId="0" xfId="0" applyFont="1" applyFill="1" applyAlignment="1"/>
    <xf numFmtId="0" fontId="0" fillId="0" borderId="0" xfId="0" applyFill="1" applyAlignment="1"/>
    <xf numFmtId="0" fontId="9" fillId="0" borderId="0" xfId="0" applyFont="1" applyFill="1" applyAlignment="1">
      <alignment horizontal="center"/>
    </xf>
    <xf numFmtId="0" fontId="9" fillId="0" borderId="0" xfId="0" applyFont="1" applyFill="1" applyBorder="1" applyAlignment="1">
      <alignment horizontal="center"/>
    </xf>
    <xf numFmtId="0" fontId="10" fillId="0" borderId="0" xfId="0" applyFont="1" applyFill="1" applyAlignment="1"/>
    <xf numFmtId="0" fontId="8" fillId="0" borderId="0" xfId="0" applyFont="1" applyFill="1" applyBorder="1" applyAlignment="1"/>
    <xf numFmtId="0" fontId="11" fillId="0" borderId="0" xfId="0" applyFont="1" applyFill="1" applyAlignment="1"/>
    <xf numFmtId="0" fontId="7" fillId="0" borderId="0" xfId="0" applyFont="1" applyAlignment="1"/>
    <xf numFmtId="0" fontId="10" fillId="0" borderId="0" xfId="0" applyFont="1" applyFill="1"/>
    <xf numFmtId="0" fontId="9" fillId="0" borderId="0" xfId="0" applyFont="1" applyFill="1"/>
    <xf numFmtId="170" fontId="9" fillId="0" borderId="0" xfId="0" applyNumberFormat="1" applyFont="1" applyAlignment="1">
      <alignment horizontal="left"/>
    </xf>
    <xf numFmtId="0" fontId="0" fillId="0" borderId="0" xfId="0" applyAlignment="1">
      <alignment horizontal="left"/>
    </xf>
    <xf numFmtId="0" fontId="12" fillId="0" borderId="0" xfId="0" applyFont="1" applyAlignment="1">
      <alignment horizontal="left"/>
    </xf>
    <xf numFmtId="0" fontId="0" fillId="36" borderId="0" xfId="0" applyFill="1" applyAlignment="1"/>
    <xf numFmtId="0" fontId="9" fillId="36" borderId="0" xfId="0" applyFont="1" applyFill="1" applyAlignment="1"/>
    <xf numFmtId="0" fontId="8" fillId="36" borderId="0" xfId="0" applyFont="1" applyFill="1" applyAlignment="1"/>
    <xf numFmtId="0" fontId="9" fillId="36" borderId="0" xfId="0" applyFont="1" applyFill="1"/>
    <xf numFmtId="168" fontId="0" fillId="36" borderId="0" xfId="0" applyNumberFormat="1" applyFill="1" applyAlignment="1"/>
    <xf numFmtId="0" fontId="58" fillId="0" borderId="0" xfId="0" applyFont="1" applyAlignment="1">
      <alignment horizontal="left"/>
    </xf>
    <xf numFmtId="0" fontId="9" fillId="0" borderId="0" xfId="0" applyFont="1" applyFill="1" applyBorder="1" applyAlignment="1"/>
    <xf numFmtId="0" fontId="11" fillId="0" borderId="0" xfId="0" applyFont="1" applyFill="1" applyBorder="1" applyAlignment="1"/>
    <xf numFmtId="0" fontId="14" fillId="0" borderId="0" xfId="0" applyFont="1" applyAlignment="1">
      <alignment horizontal="center"/>
    </xf>
    <xf numFmtId="49" fontId="6" fillId="0" borderId="0" xfId="0" applyNumberFormat="1" applyFont="1" applyAlignment="1">
      <alignment horizontal="center"/>
    </xf>
    <xf numFmtId="49" fontId="11" fillId="0" borderId="0" xfId="0" applyNumberFormat="1" applyFont="1" applyAlignment="1"/>
    <xf numFmtId="169" fontId="9" fillId="0" borderId="0" xfId="0" applyNumberFormat="1" applyFont="1" applyAlignment="1">
      <alignment horizontal="center"/>
    </xf>
    <xf numFmtId="0" fontId="11" fillId="0" borderId="0" xfId="0" applyFont="1" applyFill="1" applyAlignment="1">
      <alignment horizontal="center"/>
    </xf>
    <xf numFmtId="0" fontId="11" fillId="0" borderId="0" xfId="0" applyFont="1" applyFill="1" applyAlignment="1">
      <alignment horizontal="left"/>
    </xf>
    <xf numFmtId="0" fontId="0" fillId="0" borderId="0" xfId="0" applyFill="1" applyAlignment="1">
      <alignment horizontal="center"/>
    </xf>
    <xf numFmtId="0" fontId="0" fillId="0" borderId="0" xfId="0" applyFill="1" applyAlignment="1">
      <alignment horizontal="left"/>
    </xf>
    <xf numFmtId="0" fontId="61" fillId="0" borderId="0" xfId="0" applyFont="1" applyProtection="1">
      <protection hidden="1"/>
    </xf>
    <xf numFmtId="0" fontId="14" fillId="0" borderId="0" xfId="0" applyFont="1" applyFill="1" applyAlignment="1">
      <alignment horizontal="left"/>
    </xf>
    <xf numFmtId="49" fontId="11" fillId="0" borderId="0" xfId="0" applyNumberFormat="1" applyFont="1" applyAlignment="1">
      <alignment horizontal="left"/>
    </xf>
    <xf numFmtId="0" fontId="6" fillId="0" borderId="0" xfId="0" applyFont="1" applyAlignment="1">
      <alignment horizontal="center"/>
    </xf>
    <xf numFmtId="49" fontId="11" fillId="0" borderId="0" xfId="0" applyNumberFormat="1" applyFont="1" applyFill="1" applyAlignment="1">
      <alignment horizontal="left"/>
    </xf>
    <xf numFmtId="49" fontId="63" fillId="0" borderId="0" xfId="0" applyNumberFormat="1" applyFont="1" applyBorder="1" applyAlignment="1">
      <alignment horizontal="left"/>
    </xf>
    <xf numFmtId="49" fontId="63" fillId="0" borderId="0" xfId="0" applyNumberFormat="1" applyFont="1" applyFill="1" applyBorder="1" applyAlignment="1">
      <alignment horizontal="left"/>
    </xf>
    <xf numFmtId="49" fontId="63" fillId="0" borderId="21" xfId="0" applyNumberFormat="1" applyFont="1" applyFill="1" applyBorder="1" applyAlignment="1">
      <alignment horizontal="left"/>
    </xf>
    <xf numFmtId="37" fontId="66" fillId="0" borderId="0" xfId="68" applyNumberFormat="1" applyFont="1" applyFill="1" applyAlignment="1">
      <alignment horizontal="left"/>
    </xf>
    <xf numFmtId="37" fontId="66" fillId="0" borderId="0" xfId="68" applyNumberFormat="1" applyFont="1" applyFill="1" applyAlignment="1">
      <alignment horizontal="right"/>
    </xf>
    <xf numFmtId="37" fontId="66" fillId="0" borderId="0" xfId="68" applyNumberFormat="1" applyFont="1" applyFill="1" applyBorder="1" applyAlignment="1">
      <alignment horizontal="left"/>
    </xf>
    <xf numFmtId="37" fontId="70" fillId="0" borderId="0" xfId="67" applyNumberFormat="1" applyFont="1" applyFill="1" applyBorder="1" applyAlignment="1">
      <alignment horizontal="left"/>
    </xf>
    <xf numFmtId="37" fontId="70" fillId="0" borderId="0" xfId="67" applyNumberFormat="1" applyFont="1" applyFill="1" applyBorder="1" applyAlignment="1">
      <alignment horizontal="center"/>
    </xf>
    <xf numFmtId="0" fontId="66" fillId="0" borderId="0" xfId="68" applyNumberFormat="1" applyFont="1" applyFill="1" applyAlignment="1">
      <alignment horizontal="left"/>
    </xf>
    <xf numFmtId="37" fontId="66" fillId="0" borderId="23" xfId="67" applyNumberFormat="1" applyFont="1" applyFill="1" applyBorder="1" applyAlignment="1">
      <alignment horizontal="center"/>
    </xf>
    <xf numFmtId="37" fontId="68" fillId="0" borderId="0" xfId="67" applyNumberFormat="1" applyFont="1" applyFill="1" applyBorder="1" applyAlignment="1">
      <alignment horizontal="right" vertical="top"/>
    </xf>
    <xf numFmtId="37" fontId="66" fillId="0" borderId="0" xfId="68" applyNumberFormat="1" applyFont="1" applyFill="1" applyAlignment="1">
      <alignment horizontal="center"/>
    </xf>
    <xf numFmtId="37" fontId="69" fillId="0" borderId="0" xfId="68" applyNumberFormat="1" applyFont="1" applyFill="1" applyAlignment="1">
      <alignment horizontal="right"/>
    </xf>
    <xf numFmtId="0" fontId="11" fillId="0" borderId="0" xfId="68">
      <alignment vertical="center"/>
    </xf>
    <xf numFmtId="0" fontId="66" fillId="0" borderId="0" xfId="68" applyFont="1" applyFill="1" applyAlignment="1"/>
    <xf numFmtId="37" fontId="70" fillId="0" borderId="0" xfId="67" applyNumberFormat="1" applyFont="1" applyFill="1" applyAlignment="1">
      <alignment horizontal="right"/>
    </xf>
    <xf numFmtId="0" fontId="66" fillId="0" borderId="0" xfId="68" applyFont="1" applyFill="1" applyAlignment="1">
      <alignment horizontal="center"/>
    </xf>
    <xf numFmtId="0" fontId="66" fillId="0" borderId="0" xfId="67" applyNumberFormat="1" applyFont="1" applyFill="1" applyAlignment="1">
      <alignment horizontal="center"/>
    </xf>
    <xf numFmtId="0" fontId="9" fillId="0" borderId="0" xfId="68" applyFont="1">
      <alignment vertical="center"/>
    </xf>
    <xf numFmtId="179" fontId="66" fillId="0" borderId="0" xfId="68" applyNumberFormat="1" applyFont="1" applyFill="1" applyAlignment="1">
      <alignment horizontal="left"/>
    </xf>
    <xf numFmtId="179" fontId="66" fillId="0" borderId="0" xfId="68" applyNumberFormat="1" applyFont="1" applyFill="1" applyAlignment="1">
      <alignment horizontal="center"/>
    </xf>
    <xf numFmtId="0" fontId="11" fillId="0" borderId="0" xfId="68" applyAlignment="1">
      <alignment horizontal="center" vertical="center"/>
    </xf>
    <xf numFmtId="0" fontId="14" fillId="0" borderId="26" xfId="0" applyFont="1" applyBorder="1" applyAlignment="1">
      <alignment horizontal="center"/>
    </xf>
    <xf numFmtId="0" fontId="14" fillId="0" borderId="11" xfId="0" applyFont="1" applyBorder="1" applyAlignment="1">
      <alignment horizontal="center"/>
    </xf>
    <xf numFmtId="0" fontId="14" fillId="0" borderId="25" xfId="0" applyFont="1" applyBorder="1" applyAlignment="1">
      <alignment horizontal="center"/>
    </xf>
    <xf numFmtId="178" fontId="69" fillId="0" borderId="0" xfId="67" quotePrefix="1" applyNumberFormat="1" applyFont="1" applyFill="1" applyAlignment="1">
      <alignment horizontal="right"/>
    </xf>
    <xf numFmtId="37" fontId="66" fillId="0" borderId="0" xfId="68" applyNumberFormat="1" applyFont="1" applyFill="1" applyAlignment="1" applyProtection="1">
      <alignment horizontal="left"/>
      <protection locked="0"/>
    </xf>
    <xf numFmtId="178" fontId="69" fillId="0" borderId="0" xfId="67" applyFont="1" applyFill="1" applyBorder="1" applyAlignment="1" applyProtection="1">
      <alignment horizontal="right"/>
      <protection locked="0"/>
    </xf>
    <xf numFmtId="37" fontId="66" fillId="0" borderId="0" xfId="68" applyNumberFormat="1" applyFont="1" applyFill="1" applyAlignment="1" applyProtection="1">
      <alignment horizontal="right"/>
      <protection locked="0"/>
    </xf>
    <xf numFmtId="0" fontId="66" fillId="0" borderId="0" xfId="67" applyNumberFormat="1" applyFont="1" applyFill="1" applyBorder="1" applyAlignment="1" applyProtection="1">
      <alignment horizontal="center"/>
      <protection locked="0"/>
    </xf>
    <xf numFmtId="37" fontId="69" fillId="0" borderId="0" xfId="67" applyNumberFormat="1" applyFont="1" applyFill="1" applyAlignment="1" applyProtection="1">
      <alignment horizontal="left"/>
      <protection locked="0"/>
    </xf>
    <xf numFmtId="37" fontId="68" fillId="0" borderId="0" xfId="67" applyNumberFormat="1" applyFont="1" applyFill="1" applyAlignment="1" applyProtection="1">
      <alignment horizontal="left" vertical="top"/>
      <protection locked="0"/>
    </xf>
    <xf numFmtId="37" fontId="66" fillId="0" borderId="23" xfId="67" applyNumberFormat="1" applyFont="1" applyFill="1" applyBorder="1" applyAlignment="1" applyProtection="1">
      <alignment horizontal="center"/>
      <protection locked="0"/>
    </xf>
    <xf numFmtId="37" fontId="66" fillId="0" borderId="0" xfId="67" applyNumberFormat="1" applyFont="1" applyFill="1" applyBorder="1" applyAlignment="1" applyProtection="1">
      <alignment horizontal="center"/>
      <protection locked="0"/>
    </xf>
    <xf numFmtId="37" fontId="66" fillId="0" borderId="24" xfId="67" applyNumberFormat="1" applyFont="1" applyFill="1" applyBorder="1" applyAlignment="1" applyProtection="1">
      <alignment horizontal="center"/>
      <protection locked="0"/>
    </xf>
    <xf numFmtId="0" fontId="14" fillId="0" borderId="27" xfId="0" applyFont="1" applyBorder="1" applyAlignment="1">
      <alignment horizontal="center"/>
    </xf>
    <xf numFmtId="0" fontId="14" fillId="0" borderId="28" xfId="0" applyFont="1" applyBorder="1" applyAlignment="1">
      <alignment horizontal="center"/>
    </xf>
    <xf numFmtId="49" fontId="63" fillId="0" borderId="29" xfId="0" applyNumberFormat="1" applyFont="1" applyFill="1" applyBorder="1" applyAlignment="1">
      <alignment horizontal="left"/>
    </xf>
    <xf numFmtId="0" fontId="63" fillId="0" borderId="30" xfId="0" applyFont="1" applyFill="1" applyBorder="1"/>
    <xf numFmtId="0" fontId="63" fillId="0" borderId="0" xfId="0" applyFont="1" applyFill="1" applyBorder="1"/>
    <xf numFmtId="0" fontId="63" fillId="0" borderId="21" xfId="0" applyFont="1" applyFill="1" applyBorder="1"/>
    <xf numFmtId="0" fontId="63" fillId="0" borderId="31" xfId="0" applyFont="1" applyFill="1" applyBorder="1"/>
    <xf numFmtId="0" fontId="0" fillId="0" borderId="0" xfId="0" applyFill="1" applyBorder="1"/>
    <xf numFmtId="0" fontId="0" fillId="0" borderId="31" xfId="0" applyFill="1" applyBorder="1"/>
    <xf numFmtId="0" fontId="0" fillId="0" borderId="21" xfId="0" applyFill="1" applyBorder="1"/>
    <xf numFmtId="0" fontId="63" fillId="0" borderId="29" xfId="0" applyFont="1" applyFill="1" applyBorder="1" applyAlignment="1"/>
    <xf numFmtId="0" fontId="63" fillId="0" borderId="0" xfId="0" applyFont="1" applyFill="1" applyBorder="1" applyAlignment="1"/>
    <xf numFmtId="0" fontId="0" fillId="0" borderId="29" xfId="0" applyBorder="1" applyAlignment="1"/>
    <xf numFmtId="0" fontId="0" fillId="0" borderId="0" xfId="0" applyBorder="1" applyAlignment="1"/>
    <xf numFmtId="0" fontId="63" fillId="0" borderId="30" xfId="0" applyFont="1" applyBorder="1"/>
    <xf numFmtId="0" fontId="0" fillId="0" borderId="0" xfId="0" applyBorder="1"/>
    <xf numFmtId="0" fontId="0" fillId="0" borderId="21" xfId="0" applyBorder="1"/>
    <xf numFmtId="0" fontId="0" fillId="0" borderId="31" xfId="0" applyBorder="1"/>
    <xf numFmtId="0" fontId="0" fillId="0" borderId="30" xfId="0" applyBorder="1"/>
    <xf numFmtId="0" fontId="0" fillId="0" borderId="30" xfId="0" applyBorder="1" applyAlignment="1"/>
    <xf numFmtId="0" fontId="0" fillId="0" borderId="21" xfId="0" applyBorder="1" applyAlignment="1"/>
    <xf numFmtId="0" fontId="0" fillId="0" borderId="31" xfId="0" applyBorder="1" applyAlignment="1"/>
    <xf numFmtId="0" fontId="9" fillId="0" borderId="29" xfId="0" applyFont="1" applyFill="1" applyBorder="1" applyAlignment="1">
      <alignment horizontal="center"/>
    </xf>
    <xf numFmtId="0" fontId="9" fillId="0" borderId="32" xfId="0" applyFont="1" applyFill="1" applyBorder="1" applyAlignment="1">
      <alignment horizontal="center"/>
    </xf>
    <xf numFmtId="0" fontId="11" fillId="0" borderId="13" xfId="0" applyFont="1" applyFill="1" applyBorder="1" applyAlignment="1"/>
    <xf numFmtId="0" fontId="9" fillId="0" borderId="13" xfId="0" applyFont="1" applyFill="1" applyBorder="1" applyAlignment="1"/>
    <xf numFmtId="0" fontId="9" fillId="0" borderId="13" xfId="0" applyFont="1" applyFill="1" applyBorder="1" applyAlignment="1">
      <alignment horizontal="center"/>
    </xf>
    <xf numFmtId="0" fontId="0" fillId="0" borderId="33" xfId="0" applyBorder="1" applyAlignment="1"/>
    <xf numFmtId="0" fontId="0" fillId="0" borderId="13" xfId="0" applyBorder="1" applyAlignment="1"/>
    <xf numFmtId="0" fontId="0" fillId="0" borderId="34" xfId="0" applyBorder="1" applyAlignment="1"/>
    <xf numFmtId="0" fontId="0" fillId="0" borderId="35" xfId="0" applyBorder="1" applyAlignment="1"/>
    <xf numFmtId="37" fontId="69" fillId="0" borderId="0" xfId="67" applyNumberFormat="1" applyFont="1" applyFill="1" applyAlignment="1" applyProtection="1">
      <protection locked="0"/>
    </xf>
    <xf numFmtId="37" fontId="66" fillId="0" borderId="0" xfId="67" applyNumberFormat="1" applyFont="1" applyFill="1" applyAlignment="1" applyProtection="1">
      <protection locked="0"/>
    </xf>
    <xf numFmtId="37" fontId="66" fillId="0" borderId="0" xfId="67" applyNumberFormat="1" applyFont="1" applyFill="1" applyAlignment="1"/>
    <xf numFmtId="178" fontId="66" fillId="0" borderId="0" xfId="67" applyNumberFormat="1" applyFont="1" applyFill="1" applyAlignment="1"/>
    <xf numFmtId="37" fontId="66" fillId="0" borderId="13" xfId="68" applyNumberFormat="1" applyFont="1" applyFill="1" applyBorder="1" applyAlignment="1">
      <alignment horizontal="left"/>
    </xf>
    <xf numFmtId="37" fontId="70" fillId="0" borderId="23" xfId="67" applyNumberFormat="1" applyFont="1" applyFill="1" applyBorder="1" applyAlignment="1">
      <alignment horizontal="left"/>
    </xf>
    <xf numFmtId="0" fontId="9" fillId="0" borderId="0" xfId="0" applyNumberFormat="1" applyFont="1" applyFill="1" applyAlignment="1">
      <alignment horizontal="center"/>
    </xf>
    <xf numFmtId="0" fontId="12" fillId="0" borderId="0" xfId="0" applyFont="1" applyFill="1" applyBorder="1" applyAlignment="1">
      <alignment horizontal="center"/>
    </xf>
    <xf numFmtId="15" fontId="9" fillId="0" borderId="0" xfId="0" applyNumberFormat="1" applyFont="1" applyFill="1" applyAlignment="1">
      <alignment horizontal="center"/>
    </xf>
    <xf numFmtId="0" fontId="0" fillId="0" borderId="0" xfId="0" applyFill="1"/>
    <xf numFmtId="0" fontId="12" fillId="0" borderId="20" xfId="0" applyFont="1" applyFill="1" applyBorder="1" applyAlignment="1">
      <alignment horizontal="center"/>
    </xf>
    <xf numFmtId="49" fontId="11" fillId="0" borderId="0" xfId="0" applyNumberFormat="1" applyFont="1" applyAlignment="1">
      <alignment horizontal="center"/>
    </xf>
    <xf numFmtId="37" fontId="69" fillId="0" borderId="0" xfId="67" applyNumberFormat="1" applyFont="1" applyFill="1" applyBorder="1" applyAlignment="1" applyProtection="1">
      <alignment horizontal="center"/>
      <protection locked="0"/>
    </xf>
    <xf numFmtId="0" fontId="9" fillId="0" borderId="0" xfId="68" applyNumberFormat="1" applyFont="1" applyFill="1" applyAlignment="1">
      <alignment horizontal="left"/>
    </xf>
    <xf numFmtId="0" fontId="9" fillId="0" borderId="0" xfId="68" applyNumberFormat="1" applyFont="1" applyFill="1" applyAlignment="1">
      <alignment horizontal="center"/>
    </xf>
    <xf numFmtId="0" fontId="9" fillId="0" borderId="0" xfId="68" applyNumberFormat="1" applyFont="1" applyFill="1" applyAlignment="1">
      <alignment horizontal="right"/>
    </xf>
    <xf numFmtId="180" fontId="66" fillId="0" borderId="0" xfId="68" applyNumberFormat="1" applyFont="1" applyFill="1" applyAlignment="1">
      <alignment horizontal="center"/>
    </xf>
    <xf numFmtId="180" fontId="70" fillId="0" borderId="0" xfId="67" applyNumberFormat="1" applyFont="1" applyFill="1" applyAlignment="1">
      <alignment horizontal="center"/>
    </xf>
    <xf numFmtId="37" fontId="66" fillId="0" borderId="0" xfId="67" quotePrefix="1" applyNumberFormat="1" applyFont="1" applyFill="1" applyBorder="1" applyAlignment="1" applyProtection="1">
      <alignment horizontal="center"/>
      <protection locked="0"/>
    </xf>
    <xf numFmtId="37" fontId="66" fillId="0" borderId="23" xfId="67" quotePrefix="1" applyNumberFormat="1" applyFont="1" applyFill="1" applyBorder="1" applyAlignment="1" applyProtection="1">
      <alignment horizontal="center"/>
      <protection locked="0"/>
    </xf>
    <xf numFmtId="180" fontId="69" fillId="0" borderId="0" xfId="67" applyNumberFormat="1" applyFont="1" applyFill="1" applyAlignment="1">
      <alignment horizontal="center"/>
    </xf>
    <xf numFmtId="180" fontId="66" fillId="0" borderId="0" xfId="67" applyNumberFormat="1" applyFont="1" applyFill="1" applyAlignment="1">
      <alignment horizontal="center"/>
    </xf>
    <xf numFmtId="180" fontId="66" fillId="0" borderId="24" xfId="67" applyNumberFormat="1" applyFont="1" applyFill="1" applyBorder="1" applyAlignment="1" applyProtection="1">
      <alignment horizontal="center"/>
      <protection locked="0"/>
    </xf>
    <xf numFmtId="180" fontId="69" fillId="0" borderId="0" xfId="67" applyNumberFormat="1" applyFont="1" applyFill="1" applyBorder="1" applyAlignment="1" applyProtection="1">
      <alignment horizontal="center"/>
      <protection locked="0"/>
    </xf>
    <xf numFmtId="180" fontId="66" fillId="0" borderId="13" xfId="67" applyNumberFormat="1" applyFont="1" applyFill="1" applyBorder="1" applyAlignment="1" applyProtection="1">
      <alignment horizontal="center"/>
      <protection locked="0"/>
    </xf>
    <xf numFmtId="182" fontId="9" fillId="0" borderId="0" xfId="0" applyNumberFormat="1" applyFont="1" applyAlignment="1">
      <alignment horizontal="center"/>
    </xf>
    <xf numFmtId="0" fontId="9" fillId="0" borderId="0" xfId="0" applyNumberFormat="1" applyFont="1" applyAlignment="1">
      <alignment horizontal="left"/>
    </xf>
    <xf numFmtId="49" fontId="13" fillId="0" borderId="0" xfId="52" applyNumberFormat="1" applyAlignment="1" applyProtection="1">
      <alignment horizontal="left"/>
    </xf>
    <xf numFmtId="0" fontId="11" fillId="0" borderId="0" xfId="68" applyFont="1" applyFill="1" applyBorder="1">
      <alignment vertical="center"/>
    </xf>
    <xf numFmtId="0" fontId="66" fillId="0" borderId="0" xfId="68" applyFont="1" applyFill="1">
      <alignment vertical="center"/>
    </xf>
    <xf numFmtId="0" fontId="66" fillId="0" borderId="7" xfId="68" applyFont="1" applyFill="1" applyBorder="1">
      <alignment vertical="center"/>
    </xf>
    <xf numFmtId="179" fontId="71" fillId="0" borderId="0" xfId="256" quotePrefix="1" applyNumberFormat="1" applyFont="1" applyFill="1" applyAlignment="1">
      <alignment horizontal="left" vertical="top" wrapText="1"/>
    </xf>
    <xf numFmtId="180" fontId="66" fillId="0" borderId="7" xfId="67" applyNumberFormat="1" applyFont="1" applyFill="1" applyBorder="1" applyAlignment="1" applyProtection="1">
      <alignment horizontal="center"/>
      <protection locked="0"/>
    </xf>
    <xf numFmtId="37" fontId="66" fillId="0" borderId="23" xfId="67" applyNumberFormat="1" applyFont="1" applyFill="1" applyBorder="1" applyAlignment="1"/>
    <xf numFmtId="37" fontId="66" fillId="0" borderId="24" xfId="67" applyNumberFormat="1" applyFont="1" applyFill="1" applyBorder="1" applyAlignment="1">
      <alignment horizontal="left"/>
    </xf>
    <xf numFmtId="37" fontId="66" fillId="0" borderId="23" xfId="67" applyNumberFormat="1" applyFont="1" applyFill="1" applyBorder="1" applyAlignment="1">
      <alignment horizontal="left" wrapText="1"/>
    </xf>
    <xf numFmtId="178" fontId="69" fillId="0" borderId="0" xfId="384" quotePrefix="1" applyNumberFormat="1" applyFont="1" applyFill="1" applyAlignment="1">
      <alignment horizontal="left"/>
    </xf>
    <xf numFmtId="178" fontId="69" fillId="0" borderId="0" xfId="384" applyNumberFormat="1" applyFont="1" applyFill="1"/>
    <xf numFmtId="37" fontId="66" fillId="0" borderId="0" xfId="170" applyNumberFormat="1" applyFont="1" applyFill="1" applyBorder="1" applyAlignment="1">
      <alignment horizontal="left"/>
    </xf>
    <xf numFmtId="37" fontId="69" fillId="0" borderId="23" xfId="67" applyNumberFormat="1" applyFont="1" applyFill="1" applyBorder="1" applyAlignment="1">
      <alignment horizontal="left"/>
    </xf>
    <xf numFmtId="37" fontId="66" fillId="0" borderId="24" xfId="170" applyNumberFormat="1" applyFont="1" applyFill="1" applyBorder="1" applyAlignment="1">
      <alignment horizontal="left"/>
    </xf>
    <xf numFmtId="37" fontId="69" fillId="0" borderId="23" xfId="170" applyNumberFormat="1" applyFont="1" applyFill="1" applyBorder="1" applyAlignment="1">
      <alignment horizontal="left"/>
    </xf>
    <xf numFmtId="178" fontId="69" fillId="0" borderId="24" xfId="67" applyNumberFormat="1" applyFont="1" applyFill="1" applyBorder="1" applyAlignment="1">
      <alignment horizontal="left"/>
    </xf>
    <xf numFmtId="37" fontId="5" fillId="0" borderId="0" xfId="67" applyNumberFormat="1" applyFont="1" applyFill="1" applyAlignment="1">
      <alignment horizontal="left"/>
    </xf>
    <xf numFmtId="0" fontId="5" fillId="0" borderId="0" xfId="170" applyNumberFormat="1" applyFont="1" applyFill="1" applyAlignment="1">
      <alignment horizontal="left"/>
    </xf>
    <xf numFmtId="179" fontId="66" fillId="0" borderId="23" xfId="70" applyNumberFormat="1" applyFont="1" applyFill="1" applyBorder="1" applyAlignment="1">
      <alignment horizontal="left"/>
    </xf>
    <xf numFmtId="179" fontId="66" fillId="0" borderId="0" xfId="70" applyNumberFormat="1" applyFont="1" applyFill="1" applyAlignment="1">
      <alignment horizontal="center"/>
    </xf>
    <xf numFmtId="179" fontId="66" fillId="0" borderId="7" xfId="67" applyNumberFormat="1" applyFont="1" applyFill="1" applyBorder="1" applyAlignment="1">
      <alignment horizontal="left" wrapText="1"/>
    </xf>
    <xf numFmtId="178" fontId="66" fillId="0" borderId="0" xfId="67" applyNumberFormat="1" applyFont="1" applyFill="1" applyBorder="1" applyAlignment="1">
      <alignment horizontal="left"/>
    </xf>
    <xf numFmtId="178" fontId="66" fillId="0" borderId="0" xfId="436" applyNumberFormat="1" applyFont="1" applyFill="1" applyBorder="1"/>
    <xf numFmtId="179" fontId="69" fillId="0" borderId="0" xfId="67" applyNumberFormat="1" applyFont="1" applyFill="1" applyAlignment="1">
      <alignment horizontal="left"/>
    </xf>
    <xf numFmtId="179" fontId="66" fillId="0" borderId="0" xfId="67" applyNumberFormat="1" applyFont="1" applyFill="1" applyAlignment="1">
      <alignment horizontal="left"/>
    </xf>
    <xf numFmtId="179" fontId="66" fillId="0" borderId="0" xfId="67" applyNumberFormat="1" applyFont="1" applyFill="1" applyBorder="1" applyAlignment="1">
      <alignment horizontal="left"/>
    </xf>
    <xf numFmtId="180" fontId="66" fillId="0" borderId="23" xfId="67" applyNumberFormat="1" applyFont="1" applyFill="1" applyBorder="1" applyAlignment="1">
      <alignment horizontal="center"/>
    </xf>
    <xf numFmtId="180" fontId="66" fillId="0" borderId="23" xfId="67" applyNumberFormat="1" applyFont="1" applyFill="1" applyBorder="1" applyAlignment="1" applyProtection="1">
      <alignment horizontal="center"/>
      <protection locked="0"/>
    </xf>
    <xf numFmtId="179" fontId="66" fillId="0" borderId="13" xfId="67" applyNumberFormat="1" applyFont="1" applyFill="1" applyBorder="1" applyAlignment="1">
      <alignment horizontal="left"/>
    </xf>
    <xf numFmtId="179" fontId="66" fillId="0" borderId="0" xfId="67" applyNumberFormat="1" applyFont="1" applyFill="1" applyAlignment="1">
      <alignment horizontal="left" wrapText="1"/>
    </xf>
    <xf numFmtId="179" fontId="69" fillId="0" borderId="11" xfId="67" applyNumberFormat="1" applyFont="1" applyFill="1" applyBorder="1" applyAlignment="1">
      <alignment horizontal="left"/>
    </xf>
    <xf numFmtId="37" fontId="65" fillId="0" borderId="0" xfId="67" applyNumberFormat="1" applyFont="1" applyFill="1" applyBorder="1" applyAlignment="1">
      <alignment horizontal="right"/>
    </xf>
    <xf numFmtId="179" fontId="69" fillId="0" borderId="7" xfId="67" applyNumberFormat="1" applyFont="1" applyFill="1" applyBorder="1" applyAlignment="1">
      <alignment horizontal="center"/>
    </xf>
    <xf numFmtId="179" fontId="66" fillId="0" borderId="0" xfId="67" applyNumberFormat="1" applyFont="1" applyFill="1" applyBorder="1" applyAlignment="1"/>
    <xf numFmtId="37" fontId="66" fillId="0" borderId="13" xfId="170" applyNumberFormat="1" applyFont="1" applyFill="1" applyBorder="1" applyAlignment="1">
      <alignment horizontal="left"/>
    </xf>
    <xf numFmtId="37" fontId="69" fillId="0" borderId="13" xfId="67" applyNumberFormat="1" applyFont="1" applyFill="1" applyBorder="1" applyAlignment="1">
      <alignment horizontal="left"/>
    </xf>
    <xf numFmtId="37" fontId="69" fillId="0" borderId="0" xfId="67" applyNumberFormat="1" applyFont="1" applyFill="1" applyBorder="1" applyAlignment="1">
      <alignment horizontal="right"/>
    </xf>
    <xf numFmtId="37" fontId="66" fillId="0" borderId="0" xfId="67" applyNumberFormat="1" applyFont="1" applyFill="1" applyBorder="1" applyAlignment="1"/>
    <xf numFmtId="37" fontId="66" fillId="0" borderId="0" xfId="170" applyNumberFormat="1" applyFont="1" applyFill="1" applyAlignment="1"/>
    <xf numFmtId="37" fontId="69" fillId="0" borderId="0" xfId="67" applyNumberFormat="1" applyFont="1" applyFill="1" applyAlignment="1"/>
    <xf numFmtId="178" fontId="69" fillId="0" borderId="0" xfId="67" applyNumberFormat="1" applyFont="1" applyFill="1" applyAlignment="1">
      <alignment horizontal="left"/>
    </xf>
    <xf numFmtId="178" fontId="69" fillId="0" borderId="0" xfId="67" applyNumberFormat="1" applyFont="1" applyFill="1" applyAlignment="1"/>
    <xf numFmtId="37" fontId="70" fillId="0" borderId="0" xfId="67" applyNumberFormat="1" applyFont="1" applyFill="1" applyAlignment="1"/>
    <xf numFmtId="178" fontId="69" fillId="0" borderId="7" xfId="67" applyNumberFormat="1" applyFont="1" applyFill="1" applyBorder="1" applyAlignment="1">
      <alignment horizontal="left"/>
    </xf>
    <xf numFmtId="178" fontId="69" fillId="0" borderId="23" xfId="67" applyNumberFormat="1" applyFont="1" applyFill="1" applyBorder="1" applyAlignment="1">
      <alignment horizontal="left"/>
    </xf>
    <xf numFmtId="178" fontId="69" fillId="0" borderId="0" xfId="67" applyNumberFormat="1" applyFont="1" applyFill="1" applyBorder="1" applyAlignment="1">
      <alignment horizontal="left"/>
    </xf>
    <xf numFmtId="178" fontId="69" fillId="0" borderId="13" xfId="67" applyFont="1" applyFill="1" applyBorder="1" applyAlignment="1">
      <alignment horizontal="left"/>
    </xf>
    <xf numFmtId="180" fontId="69" fillId="0" borderId="0" xfId="67" applyNumberFormat="1" applyFont="1" applyFill="1" applyBorder="1" applyAlignment="1">
      <alignment horizontal="center"/>
    </xf>
    <xf numFmtId="0" fontId="66" fillId="0" borderId="0" xfId="170" applyNumberFormat="1" applyFont="1" applyFill="1" applyAlignment="1">
      <alignment horizontal="left"/>
    </xf>
    <xf numFmtId="37" fontId="69" fillId="0" borderId="0" xfId="67" applyNumberFormat="1" applyFont="1" applyFill="1" applyBorder="1" applyAlignment="1">
      <alignment horizontal="left" wrapText="1"/>
    </xf>
    <xf numFmtId="180" fontId="66" fillId="0" borderId="0" xfId="67" applyNumberFormat="1" applyFont="1" applyFill="1" applyAlignment="1" applyProtection="1">
      <alignment horizontal="center"/>
      <protection locked="0"/>
    </xf>
    <xf numFmtId="184" fontId="69" fillId="0" borderId="0" xfId="67" applyNumberFormat="1" applyFont="1" applyFill="1" applyBorder="1" applyAlignment="1" applyProtection="1">
      <alignment horizontal="right"/>
      <protection locked="0"/>
    </xf>
    <xf numFmtId="0" fontId="69" fillId="0" borderId="0" xfId="67" applyNumberFormat="1" applyFont="1" applyFill="1" applyBorder="1" applyAlignment="1">
      <alignment horizontal="center"/>
    </xf>
    <xf numFmtId="181" fontId="69" fillId="0" borderId="0" xfId="67" applyNumberFormat="1" applyFont="1" applyFill="1" applyBorder="1" applyAlignment="1" applyProtection="1">
      <alignment horizontal="right"/>
      <protection locked="0"/>
    </xf>
    <xf numFmtId="181" fontId="69" fillId="0" borderId="0" xfId="67" applyNumberFormat="1" applyFont="1" applyFill="1" applyBorder="1" applyAlignment="1">
      <alignment horizontal="right"/>
    </xf>
    <xf numFmtId="186" fontId="81" fillId="0" borderId="0" xfId="687" applyNumberFormat="1" applyFont="1" applyAlignment="1">
      <alignment horizontal="center"/>
    </xf>
    <xf numFmtId="37" fontId="69" fillId="0" borderId="0" xfId="67" applyNumberFormat="1" applyFont="1" applyFill="1" applyBorder="1" applyAlignment="1">
      <alignment horizontal="left"/>
    </xf>
    <xf numFmtId="37" fontId="66" fillId="0" borderId="0" xfId="67" applyNumberFormat="1" applyFont="1" applyFill="1" applyBorder="1" applyAlignment="1">
      <alignment horizontal="left"/>
    </xf>
    <xf numFmtId="37" fontId="69" fillId="0" borderId="0" xfId="67" applyNumberFormat="1" applyFont="1" applyFill="1" applyAlignment="1">
      <alignment horizontal="left" wrapText="1"/>
    </xf>
    <xf numFmtId="37" fontId="69" fillId="0" borderId="0" xfId="67" applyNumberFormat="1" applyFont="1" applyFill="1" applyAlignment="1">
      <alignment horizontal="left"/>
    </xf>
    <xf numFmtId="178" fontId="66" fillId="0" borderId="23" xfId="67" applyNumberFormat="1" applyFont="1" applyFill="1" applyBorder="1" applyAlignment="1">
      <alignment horizontal="left"/>
    </xf>
    <xf numFmtId="178" fontId="66" fillId="0" borderId="0" xfId="67" applyNumberFormat="1" applyFont="1" applyFill="1" applyAlignment="1">
      <alignment horizontal="left"/>
    </xf>
    <xf numFmtId="37" fontId="66" fillId="0" borderId="0" xfId="67" applyNumberFormat="1" applyFont="1" applyFill="1" applyAlignment="1">
      <alignment horizontal="left" wrapText="1"/>
    </xf>
    <xf numFmtId="37" fontId="66" fillId="0" borderId="23" xfId="67" applyNumberFormat="1" applyFont="1" applyFill="1" applyBorder="1" applyAlignment="1">
      <alignment horizontal="left"/>
    </xf>
    <xf numFmtId="37" fontId="66" fillId="0" borderId="0" xfId="67" applyNumberFormat="1" applyFont="1" applyFill="1" applyAlignment="1">
      <alignment horizontal="left"/>
    </xf>
    <xf numFmtId="37" fontId="69" fillId="0" borderId="0" xfId="170" applyNumberFormat="1" applyFont="1" applyFill="1" applyAlignment="1">
      <alignment horizontal="left"/>
    </xf>
    <xf numFmtId="37" fontId="66" fillId="0" borderId="7" xfId="67" applyNumberFormat="1" applyFont="1" applyFill="1" applyBorder="1" applyAlignment="1">
      <alignment horizontal="left"/>
    </xf>
    <xf numFmtId="37" fontId="69" fillId="0" borderId="7" xfId="67" applyNumberFormat="1" applyFont="1" applyFill="1" applyBorder="1" applyAlignment="1">
      <alignment horizontal="left"/>
    </xf>
    <xf numFmtId="0" fontId="11" fillId="0" borderId="0" xfId="68" applyFill="1" applyBorder="1">
      <alignment vertical="center"/>
    </xf>
    <xf numFmtId="178" fontId="69" fillId="0" borderId="0" xfId="375" applyFont="1" applyFill="1"/>
    <xf numFmtId="178" fontId="69" fillId="0" borderId="0" xfId="377" applyNumberFormat="1" applyFont="1" applyFill="1"/>
    <xf numFmtId="178" fontId="66" fillId="0" borderId="0" xfId="377" applyNumberFormat="1" applyFont="1" applyFill="1" applyBorder="1"/>
    <xf numFmtId="0" fontId="66" fillId="0" borderId="0" xfId="68" quotePrefix="1" applyFont="1" applyFill="1" applyAlignment="1">
      <alignment horizontal="left"/>
    </xf>
    <xf numFmtId="0" fontId="69" fillId="0" borderId="23" xfId="170" quotePrefix="1" applyNumberFormat="1" applyFont="1" applyFill="1" applyBorder="1" applyAlignment="1">
      <alignment horizontal="right" wrapText="1"/>
    </xf>
    <xf numFmtId="0" fontId="66" fillId="0" borderId="23" xfId="170" quotePrefix="1" applyNumberFormat="1" applyFont="1" applyFill="1" applyBorder="1" applyAlignment="1">
      <alignment horizontal="right" wrapText="1"/>
    </xf>
    <xf numFmtId="0" fontId="11" fillId="0" borderId="0" xfId="68" applyFill="1">
      <alignment vertical="center"/>
    </xf>
    <xf numFmtId="0" fontId="6" fillId="0" borderId="0" xfId="170" applyFont="1" applyFill="1" applyAlignment="1">
      <alignment horizontal="left"/>
    </xf>
    <xf numFmtId="0" fontId="69" fillId="0" borderId="0" xfId="68" applyFont="1" applyFill="1" applyBorder="1" applyAlignment="1"/>
    <xf numFmtId="0" fontId="69" fillId="0" borderId="0" xfId="68" applyFont="1" applyFill="1" applyBorder="1" applyAlignment="1">
      <alignment horizontal="center"/>
    </xf>
    <xf numFmtId="179" fontId="66" fillId="0" borderId="23" xfId="67" applyNumberFormat="1" applyFont="1" applyFill="1" applyBorder="1" applyAlignment="1"/>
    <xf numFmtId="0" fontId="66" fillId="0" borderId="23" xfId="67" applyNumberFormat="1" applyFont="1" applyFill="1" applyBorder="1" applyAlignment="1" applyProtection="1">
      <alignment horizontal="left"/>
      <protection locked="0"/>
    </xf>
    <xf numFmtId="0" fontId="66" fillId="0" borderId="0" xfId="0" applyFont="1" applyBorder="1"/>
    <xf numFmtId="178" fontId="66" fillId="0" borderId="0" xfId="340" applyFont="1" applyAlignment="1">
      <alignment horizontal="left"/>
    </xf>
    <xf numFmtId="178" fontId="66" fillId="0" borderId="0" xfId="0" applyNumberFormat="1" applyFont="1" applyBorder="1"/>
    <xf numFmtId="37" fontId="9" fillId="0" borderId="0" xfId="170" applyNumberFormat="1" applyFont="1" applyFill="1" applyAlignment="1">
      <alignment horizontal="left"/>
    </xf>
    <xf numFmtId="178" fontId="66" fillId="15" borderId="0" xfId="377" applyNumberFormat="1" applyFont="1"/>
    <xf numFmtId="0" fontId="5" fillId="0" borderId="0" xfId="170" applyFont="1" applyAlignment="1">
      <alignment horizontal="left"/>
    </xf>
    <xf numFmtId="0" fontId="66" fillId="0" borderId="0" xfId="170" applyFont="1" applyFill="1" applyBorder="1" applyAlignment="1">
      <alignment horizontal="left" vertical="top"/>
    </xf>
    <xf numFmtId="0" fontId="6" fillId="0" borderId="0" xfId="68" applyFont="1" applyFill="1" applyBorder="1">
      <alignment vertical="center"/>
    </xf>
    <xf numFmtId="178" fontId="66" fillId="15" borderId="0" xfId="375" applyFont="1"/>
    <xf numFmtId="37" fontId="66" fillId="0" borderId="23" xfId="67" applyNumberFormat="1" applyFont="1" applyFill="1" applyBorder="1" applyAlignment="1">
      <alignment horizontal="left"/>
    </xf>
    <xf numFmtId="179" fontId="66" fillId="0" borderId="0" xfId="67" applyNumberFormat="1" applyFont="1" applyFill="1" applyAlignment="1">
      <alignment horizontal="left"/>
    </xf>
    <xf numFmtId="179" fontId="69" fillId="0" borderId="0" xfId="67" applyNumberFormat="1" applyFont="1" applyFill="1" applyAlignment="1">
      <alignment horizontal="left"/>
    </xf>
    <xf numFmtId="37" fontId="69" fillId="0" borderId="23" xfId="67" applyNumberFormat="1" applyFont="1" applyFill="1" applyBorder="1" applyAlignment="1" applyProtection="1">
      <alignment horizontal="left"/>
      <protection locked="0"/>
    </xf>
    <xf numFmtId="0" fontId="69" fillId="0" borderId="13" xfId="68" applyFont="1" applyFill="1" applyBorder="1">
      <alignment vertical="center"/>
    </xf>
    <xf numFmtId="37" fontId="66" fillId="0" borderId="0" xfId="170" applyNumberFormat="1" applyFont="1" applyFill="1" applyAlignment="1" applyProtection="1">
      <alignment horizontal="left"/>
      <protection locked="0"/>
    </xf>
    <xf numFmtId="0" fontId="69" fillId="0" borderId="23" xfId="67" quotePrefix="1" applyNumberFormat="1" applyFont="1" applyFill="1" applyBorder="1" applyAlignment="1">
      <alignment horizontal="right"/>
    </xf>
    <xf numFmtId="0" fontId="69" fillId="0" borderId="23" xfId="67" applyNumberFormat="1" applyFont="1" applyFill="1" applyBorder="1" applyAlignment="1">
      <alignment horizontal="right"/>
    </xf>
    <xf numFmtId="0" fontId="66" fillId="0" borderId="23" xfId="67" applyNumberFormat="1" applyFont="1" applyFill="1" applyBorder="1" applyAlignment="1">
      <alignment horizontal="right"/>
    </xf>
    <xf numFmtId="37" fontId="69" fillId="0" borderId="23" xfId="67" applyNumberFormat="1" applyFont="1" applyFill="1" applyBorder="1" applyAlignment="1"/>
    <xf numFmtId="186" fontId="69" fillId="0" borderId="0" xfId="67" applyNumberFormat="1" applyFont="1" applyFill="1" applyBorder="1" applyAlignment="1" applyProtection="1">
      <alignment horizontal="right"/>
      <protection locked="0"/>
    </xf>
    <xf numFmtId="37" fontId="8" fillId="0" borderId="0" xfId="68" applyNumberFormat="1" applyFont="1" applyFill="1" applyAlignment="1">
      <alignment horizontal="right"/>
    </xf>
    <xf numFmtId="37" fontId="9" fillId="0" borderId="0" xfId="68" applyNumberFormat="1" applyFont="1" applyFill="1" applyAlignment="1">
      <alignment horizontal="right"/>
    </xf>
    <xf numFmtId="173" fontId="9" fillId="0" borderId="0" xfId="372" applyFont="1"/>
    <xf numFmtId="179" fontId="69" fillId="0" borderId="23" xfId="67" applyNumberFormat="1" applyFont="1" applyFill="1" applyBorder="1" applyAlignment="1">
      <alignment wrapText="1"/>
    </xf>
    <xf numFmtId="173" fontId="66" fillId="0" borderId="7" xfId="256" applyFont="1" applyFill="1" applyBorder="1" applyAlignment="1">
      <alignment horizontal="left" vertical="center"/>
    </xf>
    <xf numFmtId="0" fontId="66" fillId="0" borderId="23" xfId="67" quotePrefix="1" applyNumberFormat="1" applyFont="1" applyFill="1" applyBorder="1" applyAlignment="1">
      <alignment horizontal="right"/>
    </xf>
    <xf numFmtId="188" fontId="69" fillId="0" borderId="0" xfId="67" applyNumberFormat="1" applyFont="1" applyFill="1" applyBorder="1" applyAlignment="1" applyProtection="1">
      <alignment horizontal="right"/>
      <protection locked="0"/>
    </xf>
    <xf numFmtId="188" fontId="69" fillId="0" borderId="7" xfId="67" applyNumberFormat="1" applyFont="1" applyFill="1" applyBorder="1" applyAlignment="1" applyProtection="1">
      <alignment horizontal="right"/>
      <protection locked="0"/>
    </xf>
    <xf numFmtId="186" fontId="69" fillId="0" borderId="23" xfId="67" applyNumberFormat="1" applyFont="1" applyFill="1" applyBorder="1" applyAlignment="1" applyProtection="1">
      <alignment horizontal="right"/>
      <protection locked="0"/>
    </xf>
    <xf numFmtId="186" fontId="69" fillId="0" borderId="7" xfId="67" applyNumberFormat="1" applyFont="1" applyFill="1" applyBorder="1" applyAlignment="1" applyProtection="1">
      <alignment horizontal="right"/>
      <protection locked="0"/>
    </xf>
    <xf numFmtId="37" fontId="6" fillId="0" borderId="0" xfId="67" applyNumberFormat="1" applyFont="1" applyFill="1" applyAlignment="1">
      <alignment horizontal="left"/>
    </xf>
    <xf numFmtId="0" fontId="66" fillId="0" borderId="0" xfId="68" applyFont="1" applyFill="1" applyBorder="1" applyAlignment="1">
      <alignment horizontal="left" vertical="top" indent="1"/>
    </xf>
    <xf numFmtId="0" fontId="66" fillId="0" borderId="0" xfId="170" applyFont="1" applyAlignment="1">
      <alignment horizontal="left" vertical="center" indent="2"/>
    </xf>
    <xf numFmtId="0" fontId="66" fillId="0" borderId="0" xfId="170" applyFont="1" applyBorder="1" applyAlignment="1">
      <alignment horizontal="left" vertical="center" indent="2"/>
    </xf>
    <xf numFmtId="0" fontId="66" fillId="0" borderId="0" xfId="67" applyNumberFormat="1" applyFont="1" applyFill="1" applyAlignment="1" applyProtection="1">
      <alignment horizontal="center"/>
      <protection locked="0"/>
    </xf>
    <xf numFmtId="178" fontId="66" fillId="0" borderId="0" xfId="67" applyNumberFormat="1" applyFont="1" applyFill="1" applyAlignment="1">
      <alignment horizontal="left"/>
    </xf>
    <xf numFmtId="179" fontId="66" fillId="0" borderId="0" xfId="67" applyNumberFormat="1" applyFont="1" applyFill="1" applyAlignment="1">
      <alignment horizontal="left"/>
    </xf>
    <xf numFmtId="37" fontId="9" fillId="0" borderId="0" xfId="170" quotePrefix="1" applyNumberFormat="1" applyFont="1" applyFill="1" applyAlignment="1">
      <alignment horizontal="left"/>
    </xf>
    <xf numFmtId="0" fontId="66" fillId="0" borderId="0" xfId="70" applyNumberFormat="1" applyFont="1" applyFill="1" applyAlignment="1">
      <alignment horizontal="center"/>
    </xf>
    <xf numFmtId="0" fontId="81" fillId="0" borderId="0" xfId="687" applyNumberFormat="1" applyFont="1" applyAlignment="1">
      <alignment horizontal="center"/>
    </xf>
    <xf numFmtId="0" fontId="66" fillId="0" borderId="23" xfId="67" applyNumberFormat="1" applyFont="1" applyFill="1" applyBorder="1" applyAlignment="1">
      <alignment horizontal="center" wrapText="1"/>
    </xf>
    <xf numFmtId="179" fontId="66" fillId="0" borderId="24" xfId="67" applyNumberFormat="1" applyFont="1" applyFill="1" applyBorder="1" applyAlignment="1">
      <alignment horizontal="center" wrapText="1"/>
    </xf>
    <xf numFmtId="185" fontId="69" fillId="0" borderId="0" xfId="67" applyNumberFormat="1" applyFont="1" applyFill="1" applyBorder="1" applyAlignment="1">
      <alignment horizontal="right"/>
    </xf>
    <xf numFmtId="0" fontId="9" fillId="0" borderId="0" xfId="68" quotePrefix="1" applyNumberFormat="1" applyFont="1" applyFill="1" applyBorder="1" applyAlignment="1">
      <alignment horizontal="left"/>
    </xf>
    <xf numFmtId="0" fontId="69" fillId="0" borderId="0" xfId="67" applyNumberFormat="1" applyFont="1" applyFill="1" applyBorder="1" applyAlignment="1">
      <alignment horizontal="right"/>
    </xf>
    <xf numFmtId="0" fontId="66" fillId="0" borderId="0" xfId="67" applyNumberFormat="1" applyFont="1" applyFill="1" applyBorder="1" applyAlignment="1">
      <alignment horizontal="right"/>
    </xf>
    <xf numFmtId="185" fontId="69" fillId="0" borderId="7" xfId="67" applyNumberFormat="1" applyFont="1" applyFill="1" applyBorder="1" applyAlignment="1" applyProtection="1">
      <alignment horizontal="right"/>
      <protection locked="0"/>
    </xf>
    <xf numFmtId="185" fontId="69" fillId="0" borderId="24" xfId="67" applyNumberFormat="1" applyFont="1" applyFill="1" applyBorder="1" applyAlignment="1" applyProtection="1">
      <alignment horizontal="right"/>
      <protection locked="0"/>
    </xf>
    <xf numFmtId="179" fontId="66" fillId="0" borderId="0" xfId="67" applyNumberFormat="1" applyFont="1" applyFill="1" applyAlignment="1">
      <alignment horizontal="left"/>
    </xf>
    <xf numFmtId="179" fontId="66" fillId="0" borderId="0" xfId="70" applyNumberFormat="1" applyFont="1" applyFill="1" applyAlignment="1">
      <alignment horizontal="left"/>
    </xf>
    <xf numFmtId="186" fontId="84" fillId="0" borderId="23" xfId="67" applyNumberFormat="1" applyFont="1" applyFill="1" applyBorder="1" applyAlignment="1">
      <alignment horizontal="left" vertical="top"/>
    </xf>
    <xf numFmtId="186" fontId="85" fillId="0" borderId="23" xfId="67" applyNumberFormat="1" applyFont="1" applyFill="1" applyBorder="1" applyAlignment="1">
      <alignment horizontal="left" vertical="top"/>
    </xf>
    <xf numFmtId="179" fontId="66" fillId="0" borderId="0" xfId="67" applyNumberFormat="1" applyFont="1" applyFill="1" applyAlignment="1">
      <alignment horizontal="center" wrapText="1"/>
    </xf>
    <xf numFmtId="179" fontId="66" fillId="0" borderId="0" xfId="67" applyNumberFormat="1" applyFont="1" applyFill="1" applyBorder="1" applyAlignment="1">
      <alignment horizontal="center"/>
    </xf>
    <xf numFmtId="37" fontId="66" fillId="0" borderId="0" xfId="67" applyNumberFormat="1" applyFont="1" applyFill="1" applyAlignment="1">
      <alignment horizontal="left"/>
    </xf>
    <xf numFmtId="179" fontId="66" fillId="0" borderId="0" xfId="67" applyNumberFormat="1" applyFont="1" applyFill="1" applyAlignment="1">
      <alignment horizontal="left"/>
    </xf>
    <xf numFmtId="179" fontId="66" fillId="0" borderId="0" xfId="67" applyNumberFormat="1" applyFont="1" applyFill="1" applyAlignment="1">
      <alignment horizontal="left" wrapText="1"/>
    </xf>
    <xf numFmtId="37" fontId="68" fillId="0" borderId="23" xfId="67" applyNumberFormat="1" applyFont="1" applyFill="1" applyBorder="1" applyAlignment="1">
      <alignment horizontal="right" vertical="top"/>
    </xf>
    <xf numFmtId="0" fontId="66" fillId="0" borderId="23" xfId="170" applyFont="1" applyBorder="1" applyAlignment="1">
      <alignment horizontal="left" indent="1"/>
    </xf>
    <xf numFmtId="178" fontId="66" fillId="0" borderId="0" xfId="67" applyFont="1" applyFill="1" applyBorder="1" applyAlignment="1">
      <alignment horizontal="left" vertical="top"/>
    </xf>
    <xf numFmtId="178" fontId="69" fillId="0" borderId="0" xfId="67" applyFont="1" applyFill="1" applyBorder="1" applyAlignment="1">
      <alignment horizontal="left" vertical="top"/>
    </xf>
    <xf numFmtId="0" fontId="66" fillId="0" borderId="0" xfId="67" applyNumberFormat="1" applyFont="1" applyFill="1" applyBorder="1" applyAlignment="1" applyProtection="1">
      <alignment horizontal="center" vertical="top"/>
      <protection locked="0"/>
    </xf>
    <xf numFmtId="174" fontId="69" fillId="0" borderId="0" xfId="67" applyNumberFormat="1" applyFont="1" applyFill="1" applyBorder="1" applyAlignment="1">
      <alignment horizontal="right" vertical="top"/>
    </xf>
    <xf numFmtId="174" fontId="66" fillId="0" borderId="0" xfId="67" applyNumberFormat="1" applyFont="1" applyFill="1" applyBorder="1" applyAlignment="1">
      <alignment horizontal="right" vertical="top"/>
    </xf>
    <xf numFmtId="0" fontId="66" fillId="0" borderId="0" xfId="68" applyFont="1" applyFill="1" applyBorder="1" applyAlignment="1">
      <alignment vertical="top"/>
    </xf>
    <xf numFmtId="37" fontId="69" fillId="0" borderId="23" xfId="67" applyNumberFormat="1" applyFont="1" applyFill="1" applyBorder="1" applyAlignment="1">
      <alignment horizontal="right"/>
    </xf>
    <xf numFmtId="179" fontId="66" fillId="0" borderId="0" xfId="67" applyNumberFormat="1" applyFont="1" applyFill="1" applyAlignment="1">
      <alignment horizontal="left" wrapText="1"/>
    </xf>
    <xf numFmtId="179" fontId="66" fillId="0" borderId="0" xfId="67" applyNumberFormat="1" applyFont="1" applyFill="1" applyAlignment="1">
      <alignment horizontal="left"/>
    </xf>
    <xf numFmtId="0" fontId="66" fillId="0" borderId="24" xfId="68" applyFont="1" applyFill="1" applyBorder="1">
      <alignment vertical="center"/>
    </xf>
    <xf numFmtId="0" fontId="87" fillId="0" borderId="0" xfId="68" applyFont="1" applyFill="1" applyAlignment="1"/>
    <xf numFmtId="37" fontId="68" fillId="0" borderId="0" xfId="67" applyNumberFormat="1" applyFont="1" applyFill="1" applyAlignment="1" applyProtection="1">
      <alignment horizontal="right" vertical="top"/>
      <protection locked="0"/>
    </xf>
    <xf numFmtId="37" fontId="66" fillId="0" borderId="0" xfId="170" applyNumberFormat="1" applyFont="1" applyFill="1" applyAlignment="1" applyProtection="1">
      <alignment horizontal="right"/>
      <protection locked="0"/>
    </xf>
    <xf numFmtId="37" fontId="66" fillId="0" borderId="23" xfId="68" applyNumberFormat="1" applyFont="1" applyFill="1" applyBorder="1" applyAlignment="1" applyProtection="1">
      <alignment horizontal="right"/>
      <protection locked="0"/>
    </xf>
    <xf numFmtId="37" fontId="71" fillId="0" borderId="23" xfId="67" quotePrefix="1" applyNumberFormat="1" applyFont="1" applyFill="1" applyBorder="1" applyAlignment="1">
      <alignment horizontal="right" vertical="top"/>
    </xf>
    <xf numFmtId="37" fontId="68" fillId="0" borderId="0" xfId="68" applyNumberFormat="1" applyFont="1" applyFill="1" applyAlignment="1" applyProtection="1">
      <alignment horizontal="right" vertical="top"/>
      <protection locked="0"/>
    </xf>
    <xf numFmtId="37" fontId="69" fillId="0" borderId="0" xfId="67" applyNumberFormat="1" applyFont="1" applyFill="1" applyAlignment="1">
      <alignment horizontal="right"/>
    </xf>
    <xf numFmtId="178" fontId="69" fillId="0" borderId="0" xfId="67" applyNumberFormat="1" applyFont="1" applyFill="1" applyAlignment="1">
      <alignment horizontal="right"/>
    </xf>
    <xf numFmtId="0" fontId="66" fillId="0" borderId="0" xfId="69" applyFont="1" applyFill="1" applyAlignment="1">
      <alignment horizontal="right"/>
    </xf>
    <xf numFmtId="0" fontId="66" fillId="0" borderId="0" xfId="68" applyFont="1" applyFill="1" applyAlignment="1">
      <alignment horizontal="right"/>
    </xf>
    <xf numFmtId="186" fontId="84" fillId="0" borderId="23" xfId="67" applyNumberFormat="1" applyFont="1" applyFill="1" applyBorder="1" applyAlignment="1">
      <alignment horizontal="right" vertical="top"/>
    </xf>
    <xf numFmtId="0" fontId="66" fillId="0" borderId="0" xfId="67" applyNumberFormat="1" applyFont="1" applyFill="1" applyBorder="1" applyAlignment="1">
      <alignment horizontal="right" vertical="top"/>
    </xf>
    <xf numFmtId="37" fontId="66" fillId="0" borderId="0" xfId="67" applyNumberFormat="1" applyFont="1" applyFill="1" applyAlignment="1">
      <alignment horizontal="right"/>
    </xf>
    <xf numFmtId="178" fontId="66" fillId="0" borderId="0" xfId="67" applyNumberFormat="1" applyFont="1" applyFill="1" applyAlignment="1">
      <alignment horizontal="right"/>
    </xf>
    <xf numFmtId="186" fontId="85" fillId="0" borderId="23" xfId="67" applyNumberFormat="1" applyFont="1" applyFill="1" applyBorder="1" applyAlignment="1">
      <alignment horizontal="right" vertical="top"/>
    </xf>
    <xf numFmtId="0" fontId="9" fillId="0" borderId="0" xfId="68" applyFont="1" applyFill="1" applyBorder="1" applyAlignment="1">
      <alignment horizontal="left" vertical="top" wrapText="1"/>
    </xf>
    <xf numFmtId="37" fontId="6" fillId="0" borderId="0" xfId="67" applyNumberFormat="1" applyFont="1" applyFill="1" applyAlignment="1"/>
    <xf numFmtId="0" fontId="6" fillId="0" borderId="0" xfId="170" applyFont="1" applyFill="1" applyAlignment="1"/>
    <xf numFmtId="0" fontId="66" fillId="0" borderId="0" xfId="170" applyNumberFormat="1" applyFont="1" applyFill="1" applyAlignment="1"/>
    <xf numFmtId="0" fontId="5" fillId="0" borderId="0" xfId="170" applyNumberFormat="1" applyFont="1" applyFill="1" applyAlignment="1"/>
    <xf numFmtId="0" fontId="9" fillId="0" borderId="0" xfId="68" applyFont="1" applyFill="1" applyBorder="1" applyAlignment="1">
      <alignment vertical="top" wrapText="1"/>
    </xf>
    <xf numFmtId="0" fontId="66" fillId="0" borderId="0" xfId="68" applyFont="1" applyFill="1" applyAlignment="1">
      <alignment vertical="center"/>
    </xf>
    <xf numFmtId="0" fontId="11" fillId="0" borderId="0" xfId="68" applyAlignment="1">
      <alignment vertical="center"/>
    </xf>
    <xf numFmtId="0" fontId="11" fillId="0" borderId="0" xfId="68" applyFill="1" applyAlignment="1">
      <alignment vertical="center"/>
    </xf>
    <xf numFmtId="0" fontId="69" fillId="0" borderId="0" xfId="170" applyFont="1" applyFill="1" applyBorder="1" applyAlignment="1"/>
    <xf numFmtId="0" fontId="9" fillId="0" borderId="0" xfId="68" applyFont="1" applyFill="1" applyAlignment="1">
      <alignment vertical="center"/>
    </xf>
    <xf numFmtId="0" fontId="66" fillId="0" borderId="0" xfId="68" applyFont="1" applyFill="1" applyBorder="1" applyAlignment="1">
      <alignment vertical="center"/>
    </xf>
    <xf numFmtId="37" fontId="87" fillId="0" borderId="0" xfId="68" applyNumberFormat="1" applyFont="1" applyFill="1" applyAlignment="1" applyProtection="1">
      <alignment horizontal="left"/>
      <protection locked="0"/>
    </xf>
    <xf numFmtId="37" fontId="9" fillId="0" borderId="0" xfId="68" applyNumberFormat="1" applyFont="1" applyFill="1" applyAlignment="1" applyProtection="1">
      <protection locked="0"/>
    </xf>
    <xf numFmtId="179" fontId="69" fillId="0" borderId="0" xfId="67" applyNumberFormat="1" applyFont="1" applyFill="1" applyAlignment="1">
      <alignment horizontal="right"/>
    </xf>
    <xf numFmtId="179" fontId="66" fillId="0" borderId="0" xfId="67" applyNumberFormat="1" applyFont="1" applyFill="1" applyAlignment="1">
      <alignment horizontal="right"/>
    </xf>
    <xf numFmtId="179" fontId="66" fillId="0" borderId="0" xfId="67" applyNumberFormat="1" applyFont="1" applyFill="1" applyBorder="1" applyAlignment="1">
      <alignment horizontal="right"/>
    </xf>
    <xf numFmtId="37" fontId="71" fillId="0" borderId="0" xfId="67" quotePrefix="1" applyNumberFormat="1" applyFont="1" applyFill="1" applyBorder="1" applyAlignment="1">
      <alignment horizontal="right"/>
    </xf>
    <xf numFmtId="179" fontId="9" fillId="0" borderId="0" xfId="68" applyNumberFormat="1" applyFont="1" applyFill="1" applyAlignment="1">
      <alignment horizontal="right"/>
    </xf>
    <xf numFmtId="179" fontId="66" fillId="0" borderId="0" xfId="68" applyNumberFormat="1" applyFont="1" applyFill="1" applyAlignment="1">
      <alignment horizontal="right"/>
    </xf>
    <xf numFmtId="179" fontId="68" fillId="0" borderId="23" xfId="67" applyNumberFormat="1" applyFont="1" applyFill="1" applyBorder="1" applyAlignment="1">
      <alignment horizontal="right" vertical="top"/>
    </xf>
    <xf numFmtId="179" fontId="72" fillId="0" borderId="0" xfId="68" applyNumberFormat="1" applyFont="1" applyFill="1" applyAlignment="1">
      <alignment horizontal="right" vertical="top"/>
    </xf>
    <xf numFmtId="179" fontId="68" fillId="0" borderId="0" xfId="68" applyNumberFormat="1" applyFont="1" applyFill="1" applyAlignment="1">
      <alignment horizontal="right" vertical="top"/>
    </xf>
    <xf numFmtId="184" fontId="69" fillId="0" borderId="0" xfId="67" applyNumberFormat="1" applyFont="1" applyFill="1" applyBorder="1" applyAlignment="1">
      <alignment horizontal="right"/>
    </xf>
    <xf numFmtId="184" fontId="69" fillId="0" borderId="24" xfId="67" applyNumberFormat="1" applyFont="1" applyFill="1" applyBorder="1" applyAlignment="1">
      <alignment horizontal="right"/>
    </xf>
    <xf numFmtId="178" fontId="66" fillId="0" borderId="0" xfId="67" applyNumberFormat="1" applyFont="1" applyFill="1" applyAlignment="1">
      <alignment horizontal="left"/>
    </xf>
    <xf numFmtId="179" fontId="66" fillId="0" borderId="0" xfId="67" applyNumberFormat="1" applyFont="1" applyFill="1" applyAlignment="1">
      <alignment horizontal="left"/>
    </xf>
    <xf numFmtId="179" fontId="69" fillId="0" borderId="7" xfId="67" applyNumberFormat="1" applyFont="1" applyFill="1" applyBorder="1" applyAlignment="1">
      <alignment horizontal="left"/>
    </xf>
    <xf numFmtId="37" fontId="66" fillId="0" borderId="24" xfId="68" applyNumberFormat="1" applyFont="1" applyFill="1" applyBorder="1" applyAlignment="1">
      <alignment horizontal="left"/>
    </xf>
    <xf numFmtId="185" fontId="69" fillId="0" borderId="24" xfId="67" applyNumberFormat="1" applyFont="1" applyFill="1" applyBorder="1" applyAlignment="1">
      <alignment horizontal="right"/>
    </xf>
    <xf numFmtId="185" fontId="69" fillId="0" borderId="7" xfId="67" applyNumberFormat="1" applyFont="1" applyFill="1" applyBorder="1" applyAlignment="1">
      <alignment horizontal="right"/>
    </xf>
    <xf numFmtId="0" fontId="81" fillId="0" borderId="0" xfId="687" applyNumberFormat="1" applyFont="1" applyBorder="1" applyAlignment="1">
      <alignment horizontal="center"/>
    </xf>
    <xf numFmtId="0" fontId="81" fillId="0" borderId="23" xfId="687" applyNumberFormat="1" applyFont="1" applyBorder="1" applyAlignment="1">
      <alignment horizontal="center"/>
    </xf>
    <xf numFmtId="179" fontId="69" fillId="0" borderId="0" xfId="67" applyNumberFormat="1" applyFont="1" applyFill="1" applyBorder="1" applyAlignment="1">
      <alignment horizontal="left"/>
    </xf>
    <xf numFmtId="184" fontId="69" fillId="0" borderId="23" xfId="67" applyNumberFormat="1" applyFont="1" applyFill="1" applyBorder="1" applyAlignment="1">
      <alignment horizontal="right"/>
    </xf>
    <xf numFmtId="180" fontId="66" fillId="0" borderId="0" xfId="67" applyNumberFormat="1" applyFont="1" applyFill="1" applyBorder="1" applyAlignment="1" applyProtection="1">
      <alignment horizontal="center"/>
      <protection locked="0"/>
    </xf>
    <xf numFmtId="179" fontId="66" fillId="0" borderId="0" xfId="70" applyNumberFormat="1" applyFont="1" applyFill="1" applyBorder="1" applyAlignment="1">
      <alignment horizontal="left"/>
    </xf>
    <xf numFmtId="179" fontId="66" fillId="37" borderId="0" xfId="68" applyNumberFormat="1" applyFont="1" applyFill="1" applyAlignment="1">
      <alignment horizontal="left"/>
    </xf>
    <xf numFmtId="37" fontId="66" fillId="0" borderId="13" xfId="67" quotePrefix="1" applyNumberFormat="1" applyFont="1" applyFill="1" applyBorder="1" applyAlignment="1" applyProtection="1">
      <alignment horizontal="center"/>
      <protection locked="0"/>
    </xf>
    <xf numFmtId="37" fontId="66" fillId="0" borderId="23" xfId="67" applyNumberFormat="1" applyFont="1" applyFill="1" applyBorder="1" applyAlignment="1">
      <alignment horizontal="left"/>
    </xf>
    <xf numFmtId="179" fontId="66" fillId="0" borderId="0" xfId="67" applyNumberFormat="1" applyFont="1" applyFill="1" applyAlignment="1">
      <alignment horizontal="left" wrapText="1"/>
    </xf>
    <xf numFmtId="179" fontId="66" fillId="0" borderId="0" xfId="67" applyNumberFormat="1" applyFont="1" applyFill="1" applyAlignment="1">
      <alignment horizontal="left"/>
    </xf>
    <xf numFmtId="37" fontId="66" fillId="0" borderId="43" xfId="67" applyNumberFormat="1" applyFont="1" applyFill="1" applyBorder="1" applyAlignment="1">
      <alignment horizontal="left"/>
    </xf>
    <xf numFmtId="37" fontId="69" fillId="0" borderId="43" xfId="67" applyNumberFormat="1" applyFont="1" applyFill="1" applyBorder="1" applyAlignment="1">
      <alignment horizontal="left"/>
    </xf>
    <xf numFmtId="181" fontId="69" fillId="0" borderId="43" xfId="67" applyNumberFormat="1" applyFont="1" applyFill="1" applyBorder="1" applyAlignment="1" applyProtection="1">
      <alignment horizontal="right"/>
      <protection locked="0"/>
    </xf>
    <xf numFmtId="178" fontId="67" fillId="0" borderId="23" xfId="386" applyNumberFormat="1" applyFill="1" applyBorder="1"/>
    <xf numFmtId="37" fontId="69" fillId="0" borderId="0" xfId="67" applyNumberFormat="1" applyFont="1" applyFill="1" applyBorder="1" applyAlignment="1">
      <alignment horizontal="left"/>
    </xf>
    <xf numFmtId="37" fontId="66" fillId="0" borderId="0" xfId="67" applyNumberFormat="1" applyFont="1" applyFill="1" applyBorder="1" applyAlignment="1">
      <alignment horizontal="left"/>
    </xf>
    <xf numFmtId="179" fontId="9" fillId="0" borderId="0" xfId="256" quotePrefix="1" applyNumberFormat="1" applyFont="1" applyFill="1" applyAlignment="1">
      <alignment horizontal="left" vertical="top" wrapText="1"/>
    </xf>
    <xf numFmtId="179" fontId="66" fillId="0" borderId="0" xfId="67" applyNumberFormat="1" applyFont="1" applyFill="1" applyAlignment="1">
      <alignment horizontal="left"/>
    </xf>
    <xf numFmtId="179" fontId="66" fillId="0" borderId="0" xfId="67" applyNumberFormat="1" applyFont="1" applyFill="1" applyAlignment="1">
      <alignment horizontal="left" wrapText="1"/>
    </xf>
    <xf numFmtId="37" fontId="66" fillId="0" borderId="13" xfId="67" applyNumberFormat="1" applyFont="1" applyFill="1" applyBorder="1" applyAlignment="1">
      <alignment horizontal="left" wrapText="1"/>
    </xf>
    <xf numFmtId="0" fontId="66" fillId="0" borderId="0" xfId="170" applyFont="1" applyFill="1" applyAlignment="1">
      <alignment horizontal="left" indent="1"/>
    </xf>
    <xf numFmtId="0" fontId="66" fillId="0" borderId="0" xfId="0" applyFont="1" applyBorder="1" applyAlignment="1">
      <alignment horizontal="left" wrapText="1"/>
    </xf>
    <xf numFmtId="37" fontId="69" fillId="0" borderId="0" xfId="170" applyNumberFormat="1" applyFont="1" applyFill="1" applyBorder="1" applyAlignment="1">
      <alignment horizontal="left"/>
    </xf>
    <xf numFmtId="179" fontId="66" fillId="0" borderId="23" xfId="67" applyNumberFormat="1" applyFont="1" applyFill="1" applyBorder="1" applyAlignment="1">
      <alignment horizontal="left"/>
    </xf>
    <xf numFmtId="37" fontId="69" fillId="0" borderId="0" xfId="67" applyNumberFormat="1" applyFont="1" applyFill="1" applyBorder="1" applyAlignment="1">
      <alignment horizontal="left"/>
    </xf>
    <xf numFmtId="37" fontId="66" fillId="0" borderId="0" xfId="67" applyNumberFormat="1" applyFont="1" applyFill="1" applyBorder="1" applyAlignment="1">
      <alignment horizontal="left"/>
    </xf>
    <xf numFmtId="37" fontId="66" fillId="0" borderId="23" xfId="67" applyNumberFormat="1" applyFont="1" applyFill="1" applyBorder="1" applyAlignment="1">
      <alignment horizontal="left"/>
    </xf>
    <xf numFmtId="179" fontId="66" fillId="0" borderId="7" xfId="67" applyNumberFormat="1" applyFont="1" applyFill="1" applyBorder="1" applyAlignment="1">
      <alignment horizontal="left" wrapText="1"/>
    </xf>
    <xf numFmtId="37" fontId="69" fillId="0" borderId="24" xfId="67" applyNumberFormat="1" applyFont="1" applyFill="1" applyBorder="1" applyAlignment="1">
      <alignment horizontal="left"/>
    </xf>
    <xf numFmtId="188" fontId="69" fillId="0" borderId="23" xfId="67" applyNumberFormat="1" applyFont="1" applyFill="1" applyBorder="1" applyAlignment="1" applyProtection="1">
      <alignment horizontal="right"/>
      <protection locked="0"/>
    </xf>
    <xf numFmtId="0" fontId="72" fillId="0" borderId="0" xfId="68" quotePrefix="1" applyNumberFormat="1" applyFont="1" applyFill="1" applyBorder="1" applyAlignment="1">
      <alignment horizontal="left" vertical="top"/>
    </xf>
    <xf numFmtId="166" fontId="81" fillId="0" borderId="13" xfId="699" applyNumberFormat="1" applyFont="1" applyFill="1" applyBorder="1" applyAlignment="1">
      <alignment horizontal="right" wrapText="1"/>
    </xf>
    <xf numFmtId="166" fontId="80" fillId="0" borderId="13" xfId="699" applyNumberFormat="1" applyFont="1" applyFill="1" applyBorder="1" applyAlignment="1">
      <alignment horizontal="right" wrapText="1"/>
    </xf>
    <xf numFmtId="186" fontId="81" fillId="0" borderId="0" xfId="747" applyNumberFormat="1" applyFont="1" applyFill="1" applyBorder="1" applyAlignment="1">
      <alignment horizontal="right" wrapText="1"/>
    </xf>
    <xf numFmtId="186" fontId="80" fillId="0" borderId="0" xfId="747" applyNumberFormat="1" applyFont="1" applyFill="1" applyBorder="1" applyAlignment="1">
      <alignment horizontal="right" wrapText="1"/>
    </xf>
    <xf numFmtId="166" fontId="80" fillId="0" borderId="0" xfId="699" applyNumberFormat="1" applyFont="1" applyFill="1" applyBorder="1" applyAlignment="1">
      <alignment horizontal="right" wrapText="1"/>
    </xf>
    <xf numFmtId="166" fontId="81" fillId="0" borderId="0" xfId="699" applyNumberFormat="1" applyFont="1" applyFill="1" applyBorder="1" applyAlignment="1">
      <alignment horizontal="right" wrapText="1"/>
    </xf>
    <xf numFmtId="166" fontId="81" fillId="0" borderId="24" xfId="699" applyNumberFormat="1" applyFont="1" applyFill="1" applyBorder="1" applyAlignment="1">
      <alignment horizontal="right" wrapText="1"/>
    </xf>
    <xf numFmtId="37" fontId="66" fillId="0" borderId="23" xfId="67" applyNumberFormat="1" applyFont="1" applyFill="1" applyBorder="1" applyAlignment="1">
      <alignment horizontal="left"/>
    </xf>
    <xf numFmtId="37" fontId="9" fillId="0" borderId="0" xfId="68" applyNumberFormat="1" applyFont="1" applyFill="1" applyAlignment="1" applyProtection="1">
      <alignment horizontal="left"/>
      <protection locked="0"/>
    </xf>
    <xf numFmtId="184" fontId="66" fillId="0" borderId="0" xfId="67" applyNumberFormat="1" applyFont="1" applyFill="1" applyBorder="1" applyAlignment="1">
      <alignment horizontal="right"/>
    </xf>
    <xf numFmtId="184" fontId="66" fillId="0" borderId="7" xfId="67" applyNumberFormat="1" applyFont="1" applyFill="1" applyBorder="1" applyAlignment="1">
      <alignment horizontal="right"/>
    </xf>
    <xf numFmtId="184" fontId="66" fillId="0" borderId="23" xfId="67" applyNumberFormat="1" applyFont="1" applyFill="1" applyBorder="1" applyAlignment="1">
      <alignment horizontal="right"/>
    </xf>
    <xf numFmtId="184" fontId="66" fillId="0" borderId="24" xfId="67" applyNumberFormat="1" applyFont="1" applyFill="1" applyBorder="1" applyAlignment="1">
      <alignment horizontal="right"/>
    </xf>
    <xf numFmtId="184" fontId="66" fillId="0" borderId="13" xfId="67" applyNumberFormat="1" applyFont="1" applyFill="1" applyBorder="1" applyAlignment="1">
      <alignment horizontal="right"/>
    </xf>
    <xf numFmtId="184" fontId="81" fillId="15" borderId="7" xfId="383" applyNumberFormat="1" applyFont="1" applyBorder="1" applyAlignment="1">
      <alignment vertical="center"/>
    </xf>
    <xf numFmtId="184" fontId="81" fillId="15" borderId="7" xfId="383" applyNumberFormat="1" applyFont="1" applyBorder="1" applyAlignment="1">
      <alignment horizontal="left" vertical="center"/>
    </xf>
    <xf numFmtId="184" fontId="66" fillId="0" borderId="7" xfId="170" applyNumberFormat="1" applyFont="1" applyBorder="1" applyAlignment="1">
      <alignment vertical="center"/>
    </xf>
    <xf numFmtId="184" fontId="66" fillId="0" borderId="0" xfId="170" applyNumberFormat="1" applyFont="1">
      <alignment vertical="center"/>
    </xf>
    <xf numFmtId="184" fontId="66" fillId="0" borderId="0" xfId="170" applyNumberFormat="1" applyFont="1" applyAlignment="1"/>
    <xf numFmtId="184" fontId="66" fillId="0" borderId="0" xfId="170" applyNumberFormat="1" applyFont="1" applyBorder="1" applyAlignment="1"/>
    <xf numFmtId="184" fontId="66" fillId="0" borderId="7" xfId="170" applyNumberFormat="1" applyFont="1" applyBorder="1" applyAlignment="1"/>
    <xf numFmtId="184" fontId="66" fillId="0" borderId="0" xfId="67" applyNumberFormat="1" applyFont="1" applyFill="1" applyBorder="1" applyAlignment="1"/>
    <xf numFmtId="184" fontId="69" fillId="0" borderId="13" xfId="67" applyNumberFormat="1" applyFont="1" applyFill="1" applyBorder="1" applyAlignment="1">
      <alignment horizontal="right"/>
    </xf>
    <xf numFmtId="184" fontId="69" fillId="0" borderId="24" xfId="170" applyNumberFormat="1" applyFont="1" applyBorder="1" applyAlignment="1"/>
    <xf numFmtId="184" fontId="69" fillId="0" borderId="24" xfId="67" applyNumberFormat="1" applyFont="1" applyFill="1" applyBorder="1" applyAlignment="1">
      <alignment horizontal="right" vertical="center"/>
    </xf>
    <xf numFmtId="184" fontId="66" fillId="0" borderId="23" xfId="170" applyNumberFormat="1" applyFont="1" applyBorder="1" applyAlignment="1"/>
    <xf numFmtId="184" fontId="81" fillId="15" borderId="7" xfId="383" applyNumberFormat="1" applyFont="1" applyBorder="1" applyAlignment="1"/>
    <xf numFmtId="184" fontId="66" fillId="0" borderId="24" xfId="170" applyNumberFormat="1" applyFont="1" applyBorder="1" applyAlignment="1"/>
    <xf numFmtId="184" fontId="66" fillId="0" borderId="24" xfId="67" applyNumberFormat="1" applyFont="1" applyFill="1" applyBorder="1" applyAlignment="1">
      <alignment horizontal="right" vertical="center"/>
    </xf>
    <xf numFmtId="185" fontId="66" fillId="0" borderId="0" xfId="67" applyNumberFormat="1" applyFont="1" applyFill="1" applyBorder="1" applyAlignment="1" applyProtection="1">
      <alignment horizontal="right"/>
      <protection locked="0"/>
    </xf>
    <xf numFmtId="185" fontId="66" fillId="0" borderId="7" xfId="67" applyNumberFormat="1" applyFont="1" applyFill="1" applyBorder="1" applyAlignment="1" applyProtection="1">
      <alignment horizontal="right"/>
      <protection locked="0"/>
    </xf>
    <xf numFmtId="185" fontId="66" fillId="0" borderId="24" xfId="67" applyNumberFormat="1" applyFont="1" applyFill="1" applyBorder="1" applyAlignment="1" applyProtection="1">
      <alignment horizontal="right"/>
      <protection locked="0"/>
    </xf>
    <xf numFmtId="185" fontId="66" fillId="0" borderId="7" xfId="67" applyNumberFormat="1" applyFont="1" applyFill="1" applyBorder="1" applyAlignment="1" applyProtection="1">
      <alignment horizontal="right" vertical="center"/>
      <protection locked="0"/>
    </xf>
    <xf numFmtId="184" fontId="81" fillId="0" borderId="0" xfId="0" applyNumberFormat="1" applyFont="1" applyFill="1" applyAlignment="1"/>
    <xf numFmtId="184" fontId="80" fillId="0" borderId="0" xfId="0" applyNumberFormat="1" applyFont="1" applyFill="1" applyAlignment="1">
      <alignment horizontal="right"/>
    </xf>
    <xf numFmtId="184" fontId="81" fillId="0" borderId="0" xfId="0" applyNumberFormat="1" applyFont="1" applyFill="1" applyAlignment="1">
      <alignment horizontal="right"/>
    </xf>
    <xf numFmtId="184" fontId="80" fillId="0" borderId="0" xfId="0" applyNumberFormat="1" applyFont="1" applyFill="1" applyAlignment="1"/>
    <xf numFmtId="184" fontId="81" fillId="0" borderId="43" xfId="0" applyNumberFormat="1" applyFont="1" applyFill="1" applyBorder="1" applyAlignment="1"/>
    <xf numFmtId="184" fontId="80" fillId="0" borderId="0" xfId="0" applyNumberFormat="1" applyFont="1" applyFill="1" applyBorder="1" applyAlignment="1">
      <alignment horizontal="left"/>
    </xf>
    <xf numFmtId="184" fontId="81" fillId="0" borderId="43" xfId="0" applyNumberFormat="1" applyFont="1" applyFill="1" applyBorder="1" applyAlignment="1">
      <alignment horizontal="left"/>
    </xf>
    <xf numFmtId="184" fontId="81" fillId="0" borderId="23" xfId="0" applyNumberFormat="1" applyFont="1" applyFill="1" applyBorder="1" applyAlignment="1"/>
    <xf numFmtId="184" fontId="81" fillId="0" borderId="24" xfId="0" applyNumberFormat="1" applyFont="1" applyFill="1" applyBorder="1" applyAlignment="1"/>
    <xf numFmtId="184" fontId="80" fillId="0" borderId="44" xfId="0" applyNumberFormat="1" applyFont="1" applyFill="1" applyBorder="1" applyAlignment="1">
      <alignment horizontal="left"/>
    </xf>
    <xf numFmtId="184" fontId="81" fillId="0" borderId="45" xfId="0" applyNumberFormat="1" applyFont="1" applyFill="1" applyBorder="1" applyAlignment="1">
      <alignment horizontal="left"/>
    </xf>
    <xf numFmtId="184" fontId="80" fillId="0" borderId="0" xfId="0" applyNumberFormat="1" applyFont="1" applyFill="1" applyAlignment="1">
      <alignment horizontal="left"/>
    </xf>
    <xf numFmtId="184" fontId="81" fillId="0" borderId="0" xfId="0" applyNumberFormat="1" applyFont="1" applyFill="1" applyAlignment="1">
      <alignment horizontal="left"/>
    </xf>
    <xf numFmtId="185" fontId="86" fillId="0" borderId="0" xfId="0" applyNumberFormat="1" applyFont="1" applyFill="1" applyAlignment="1"/>
    <xf numFmtId="185" fontId="86" fillId="0" borderId="23" xfId="0" applyNumberFormat="1" applyFont="1" applyFill="1" applyBorder="1" applyAlignment="1"/>
    <xf numFmtId="185" fontId="81" fillId="0" borderId="0" xfId="0" applyNumberFormat="1" applyFont="1" applyFill="1" applyAlignment="1"/>
    <xf numFmtId="185" fontId="81" fillId="0" borderId="23" xfId="0" applyNumberFormat="1" applyFont="1" applyFill="1" applyBorder="1" applyAlignment="1"/>
    <xf numFmtId="186" fontId="69" fillId="0" borderId="13" xfId="67" applyNumberFormat="1" applyFont="1" applyFill="1" applyBorder="1" applyAlignment="1" applyProtection="1">
      <alignment horizontal="right"/>
      <protection locked="0"/>
    </xf>
    <xf numFmtId="185" fontId="86" fillId="0" borderId="7" xfId="0" applyNumberFormat="1" applyFont="1" applyFill="1" applyBorder="1" applyAlignment="1"/>
    <xf numFmtId="178" fontId="66" fillId="0" borderId="23" xfId="67" applyNumberFormat="1" applyFont="1" applyFill="1" applyBorder="1" applyAlignment="1"/>
    <xf numFmtId="184" fontId="66" fillId="0" borderId="0" xfId="67" applyNumberFormat="1" applyFont="1" applyFill="1" applyBorder="1" applyAlignment="1" applyProtection="1">
      <alignment horizontal="right"/>
      <protection locked="0"/>
    </xf>
    <xf numFmtId="184" fontId="69" fillId="0" borderId="13" xfId="67" applyNumberFormat="1" applyFont="1" applyFill="1" applyBorder="1" applyAlignment="1" applyProtection="1">
      <alignment horizontal="right"/>
      <protection locked="0"/>
    </xf>
    <xf numFmtId="184" fontId="69" fillId="0" borderId="23" xfId="67" applyNumberFormat="1" applyFont="1" applyFill="1" applyBorder="1" applyAlignment="1" applyProtection="1">
      <alignment horizontal="right"/>
      <protection locked="0"/>
    </xf>
    <xf numFmtId="186" fontId="66" fillId="0" borderId="0" xfId="67" applyNumberFormat="1" applyFont="1" applyFill="1" applyBorder="1" applyAlignment="1" applyProtection="1">
      <alignment horizontal="right"/>
      <protection locked="0"/>
    </xf>
    <xf numFmtId="184" fontId="66" fillId="0" borderId="0" xfId="0" applyNumberFormat="1" applyFont="1" applyFill="1" applyAlignment="1"/>
    <xf numFmtId="184" fontId="69" fillId="0" borderId="0" xfId="0" applyNumberFormat="1" applyFont="1" applyFill="1" applyAlignment="1"/>
    <xf numFmtId="185" fontId="69" fillId="0" borderId="0" xfId="0" applyNumberFormat="1" applyFont="1" applyFill="1" applyAlignment="1"/>
    <xf numFmtId="0" fontId="88" fillId="0" borderId="0" xfId="68" applyFont="1" applyFill="1" applyAlignment="1"/>
    <xf numFmtId="0" fontId="89" fillId="0" borderId="0" xfId="68" applyFont="1" applyFill="1" applyBorder="1">
      <alignment vertical="center"/>
    </xf>
    <xf numFmtId="0" fontId="91" fillId="0" borderId="0" xfId="68" applyFont="1" applyFill="1" applyBorder="1">
      <alignment vertical="center"/>
    </xf>
    <xf numFmtId="0" fontId="90" fillId="0" borderId="0" xfId="68" applyFont="1" applyFill="1" applyBorder="1" applyAlignment="1">
      <alignment horizontal="left" vertical="center" wrapText="1"/>
    </xf>
    <xf numFmtId="0" fontId="88" fillId="0" borderId="0" xfId="68" applyFont="1" applyFill="1">
      <alignment vertical="center"/>
    </xf>
    <xf numFmtId="0" fontId="11" fillId="0" borderId="0" xfId="68" applyFont="1" applyFill="1" applyBorder="1" applyAlignment="1">
      <alignment vertical="center"/>
    </xf>
    <xf numFmtId="184" fontId="66" fillId="0" borderId="0" xfId="170" applyNumberFormat="1" applyFont="1" applyBorder="1">
      <alignment vertical="center"/>
    </xf>
    <xf numFmtId="0" fontId="80" fillId="0" borderId="23" xfId="747" applyFont="1" applyBorder="1" applyAlignment="1">
      <alignment horizontal="right" wrapText="1"/>
    </xf>
    <xf numFmtId="0" fontId="80" fillId="0" borderId="23" xfId="747" applyFont="1" applyBorder="1" applyAlignment="1">
      <alignment wrapText="1"/>
    </xf>
    <xf numFmtId="0" fontId="80" fillId="0" borderId="7" xfId="747" applyFont="1" applyBorder="1" applyAlignment="1">
      <alignment horizontal="right" wrapText="1"/>
    </xf>
    <xf numFmtId="179" fontId="88" fillId="0" borderId="0" xfId="68" applyNumberFormat="1" applyFont="1" applyFill="1" applyAlignment="1">
      <alignment horizontal="left"/>
    </xf>
    <xf numFmtId="166" fontId="81" fillId="0" borderId="23" xfId="699" applyNumberFormat="1" applyFont="1" applyFill="1" applyBorder="1" applyAlignment="1">
      <alignment horizontal="right" wrapText="1"/>
    </xf>
    <xf numFmtId="37" fontId="66" fillId="0" borderId="23" xfId="67" applyNumberFormat="1" applyFont="1" applyFill="1" applyBorder="1" applyAlignment="1">
      <alignment horizontal="left"/>
    </xf>
    <xf numFmtId="37" fontId="69" fillId="0" borderId="0" xfId="67" applyNumberFormat="1" applyFont="1" applyFill="1" applyBorder="1" applyAlignment="1">
      <alignment horizontal="left" vertical="center"/>
    </xf>
    <xf numFmtId="181" fontId="66" fillId="0" borderId="0" xfId="67" applyNumberFormat="1" applyFont="1" applyFill="1" applyAlignment="1">
      <alignment horizontal="left" vertical="center"/>
    </xf>
    <xf numFmtId="181" fontId="66" fillId="0" borderId="7" xfId="67" applyNumberFormat="1" applyFont="1" applyFill="1" applyBorder="1" applyAlignment="1">
      <alignment horizontal="left" vertical="center"/>
    </xf>
    <xf numFmtId="37" fontId="69" fillId="0" borderId="24" xfId="67" applyNumberFormat="1" applyFont="1" applyFill="1" applyBorder="1" applyAlignment="1">
      <alignment horizontal="left" vertical="center"/>
    </xf>
    <xf numFmtId="0" fontId="69" fillId="0" borderId="0" xfId="67" applyNumberFormat="1" applyFont="1" applyFill="1" applyBorder="1" applyAlignment="1">
      <alignment horizontal="left" vertical="center"/>
    </xf>
    <xf numFmtId="181" fontId="69" fillId="0" borderId="7" xfId="67" applyNumberFormat="1" applyFont="1" applyFill="1" applyBorder="1" applyAlignment="1">
      <alignment horizontal="left" vertical="center"/>
    </xf>
    <xf numFmtId="181" fontId="66" fillId="0" borderId="23" xfId="67" applyNumberFormat="1" applyFont="1" applyFill="1" applyBorder="1" applyAlignment="1">
      <alignment horizontal="left" vertical="center"/>
    </xf>
    <xf numFmtId="188" fontId="66" fillId="0" borderId="23" xfId="67" applyNumberFormat="1" applyFont="1" applyFill="1" applyBorder="1" applyAlignment="1">
      <alignment horizontal="left" vertical="center"/>
    </xf>
    <xf numFmtId="37" fontId="69" fillId="0" borderId="13" xfId="67" applyNumberFormat="1" applyFont="1" applyFill="1" applyBorder="1" applyAlignment="1">
      <alignment horizontal="left" vertical="center"/>
    </xf>
    <xf numFmtId="37" fontId="66" fillId="0" borderId="0" xfId="67" applyNumberFormat="1" applyFont="1" applyFill="1" applyBorder="1" applyAlignment="1">
      <alignment horizontal="left" vertical="center"/>
    </xf>
    <xf numFmtId="37" fontId="66" fillId="0" borderId="24" xfId="67" applyNumberFormat="1" applyFont="1" applyFill="1" applyBorder="1" applyAlignment="1">
      <alignment horizontal="left" vertical="center"/>
    </xf>
    <xf numFmtId="0" fontId="66" fillId="0" borderId="0" xfId="67" applyNumberFormat="1" applyFont="1" applyFill="1" applyBorder="1" applyAlignment="1">
      <alignment horizontal="left" vertical="center"/>
    </xf>
    <xf numFmtId="37" fontId="66" fillId="0" borderId="13" xfId="67" applyNumberFormat="1" applyFont="1" applyFill="1" applyBorder="1" applyAlignment="1">
      <alignment horizontal="left" vertical="center"/>
    </xf>
    <xf numFmtId="184" fontId="66" fillId="0" borderId="0" xfId="67" applyNumberFormat="1" applyFont="1" applyFill="1" applyBorder="1" applyAlignment="1">
      <alignment horizontal="left" vertical="center"/>
    </xf>
    <xf numFmtId="184" fontId="66" fillId="0" borderId="23" xfId="67" applyNumberFormat="1" applyFont="1" applyFill="1" applyBorder="1" applyAlignment="1">
      <alignment horizontal="left" vertical="center"/>
    </xf>
    <xf numFmtId="184" fontId="66" fillId="0" borderId="7" xfId="67" applyNumberFormat="1" applyFont="1" applyFill="1" applyBorder="1" applyAlignment="1">
      <alignment horizontal="left" vertical="center"/>
    </xf>
    <xf numFmtId="184" fontId="66" fillId="0" borderId="24" xfId="67" applyNumberFormat="1" applyFont="1" applyFill="1" applyBorder="1" applyAlignment="1">
      <alignment horizontal="left" vertical="center"/>
    </xf>
    <xf numFmtId="184" fontId="66" fillId="0" borderId="13" xfId="67" applyNumberFormat="1" applyFont="1" applyFill="1" applyBorder="1" applyAlignment="1">
      <alignment horizontal="left" vertical="center"/>
    </xf>
    <xf numFmtId="184" fontId="69" fillId="0" borderId="0" xfId="67" applyNumberFormat="1" applyFont="1" applyFill="1" applyBorder="1" applyAlignment="1">
      <alignment horizontal="left" vertical="center"/>
    </xf>
    <xf numFmtId="184" fontId="66" fillId="0" borderId="7" xfId="68" applyNumberFormat="1" applyFont="1" applyFill="1" applyBorder="1" applyAlignment="1">
      <alignment horizontal="left" vertical="center"/>
    </xf>
    <xf numFmtId="184" fontId="66" fillId="0" borderId="43" xfId="67" applyNumberFormat="1" applyFont="1" applyFill="1" applyBorder="1" applyAlignment="1">
      <alignment horizontal="left" vertical="center"/>
    </xf>
    <xf numFmtId="184" fontId="71" fillId="0" borderId="0" xfId="67" quotePrefix="1" applyNumberFormat="1" applyFont="1" applyFill="1" applyBorder="1" applyAlignment="1">
      <alignment horizontal="left" vertical="center"/>
    </xf>
    <xf numFmtId="184" fontId="69" fillId="0" borderId="24" xfId="67" applyNumberFormat="1" applyFont="1" applyFill="1" applyBorder="1" applyAlignment="1">
      <alignment horizontal="left" vertical="center"/>
    </xf>
    <xf numFmtId="184" fontId="69" fillId="0" borderId="13" xfId="67" applyNumberFormat="1" applyFont="1" applyFill="1" applyBorder="1" applyAlignment="1">
      <alignment horizontal="left" vertical="center"/>
    </xf>
    <xf numFmtId="37" fontId="69" fillId="0" borderId="7" xfId="67" applyNumberFormat="1" applyFont="1" applyFill="1" applyBorder="1" applyAlignment="1">
      <alignment horizontal="left" vertical="center"/>
    </xf>
    <xf numFmtId="37" fontId="66" fillId="0" borderId="0" xfId="67" applyNumberFormat="1" applyFont="1" applyFill="1" applyBorder="1" applyAlignment="1" applyProtection="1">
      <alignment horizontal="left" vertical="center"/>
      <protection locked="0"/>
    </xf>
    <xf numFmtId="181" fontId="66" fillId="0" borderId="0" xfId="67" applyNumberFormat="1" applyFont="1" applyFill="1" applyBorder="1" applyAlignment="1" applyProtection="1">
      <alignment horizontal="left" vertical="center"/>
      <protection locked="0"/>
    </xf>
    <xf numFmtId="181" fontId="66" fillId="0" borderId="0" xfId="68" applyNumberFormat="1" applyFont="1" applyFill="1" applyAlignment="1" applyProtection="1">
      <alignment horizontal="left" vertical="center"/>
      <protection locked="0"/>
    </xf>
    <xf numFmtId="181" fontId="66" fillId="0" borderId="23" xfId="67" applyNumberFormat="1" applyFont="1" applyFill="1" applyBorder="1" applyAlignment="1" applyProtection="1">
      <alignment horizontal="left" vertical="center"/>
      <protection locked="0"/>
    </xf>
    <xf numFmtId="181" fontId="66" fillId="0" borderId="7" xfId="67" applyNumberFormat="1" applyFont="1" applyFill="1" applyBorder="1" applyAlignment="1" applyProtection="1">
      <alignment horizontal="left" vertical="center"/>
      <protection locked="0"/>
    </xf>
    <xf numFmtId="181" fontId="66" fillId="0" borderId="43" xfId="67" applyNumberFormat="1" applyFont="1" applyFill="1" applyBorder="1" applyAlignment="1" applyProtection="1">
      <alignment horizontal="left" vertical="center"/>
      <protection locked="0"/>
    </xf>
    <xf numFmtId="181" fontId="66" fillId="0" borderId="23" xfId="68" applyNumberFormat="1" applyFont="1" applyFill="1" applyBorder="1" applyAlignment="1" applyProtection="1">
      <alignment horizontal="left" vertical="center"/>
      <protection locked="0"/>
    </xf>
    <xf numFmtId="181" fontId="66" fillId="0" borderId="0" xfId="68" applyNumberFormat="1" applyFont="1" applyFill="1" applyBorder="1" applyAlignment="1" applyProtection="1">
      <alignment horizontal="left" vertical="center"/>
      <protection locked="0"/>
    </xf>
    <xf numFmtId="37" fontId="66" fillId="0" borderId="7" xfId="67" applyNumberFormat="1" applyFont="1" applyFill="1" applyBorder="1" applyAlignment="1">
      <alignment horizontal="left" vertical="center"/>
    </xf>
    <xf numFmtId="37" fontId="69" fillId="0" borderId="0" xfId="67" applyNumberFormat="1" applyFont="1" applyFill="1" applyBorder="1" applyAlignment="1">
      <alignment horizontal="left"/>
    </xf>
    <xf numFmtId="37" fontId="66" fillId="0" borderId="0" xfId="67" applyNumberFormat="1" applyFont="1" applyFill="1" applyBorder="1" applyAlignment="1">
      <alignment horizontal="left"/>
    </xf>
    <xf numFmtId="37" fontId="66" fillId="0" borderId="0" xfId="67" applyNumberFormat="1" applyFont="1" applyFill="1" applyAlignment="1">
      <alignment horizontal="left"/>
    </xf>
    <xf numFmtId="0" fontId="9" fillId="0" borderId="0" xfId="68" applyFont="1" applyFill="1" applyBorder="1" applyAlignment="1">
      <alignment horizontal="left" vertical="top" wrapText="1"/>
    </xf>
    <xf numFmtId="0" fontId="9" fillId="0" borderId="0" xfId="68" applyFont="1" applyFill="1" applyBorder="1" applyAlignment="1">
      <alignment horizontal="left" vertical="top" wrapText="1"/>
    </xf>
    <xf numFmtId="186" fontId="81" fillId="0" borderId="23" xfId="697" applyNumberFormat="1" applyFont="1" applyBorder="1" applyAlignment="1">
      <alignment horizontal="center" vertical="center" wrapText="1"/>
    </xf>
    <xf numFmtId="186" fontId="81" fillId="0" borderId="43" xfId="697" applyNumberFormat="1" applyFont="1" applyBorder="1" applyAlignment="1">
      <alignment horizontal="center" vertical="center" wrapText="1"/>
    </xf>
    <xf numFmtId="186" fontId="81" fillId="0" borderId="0" xfId="697" applyNumberFormat="1" applyFont="1" applyAlignment="1">
      <alignment horizontal="center" vertical="center" wrapText="1"/>
    </xf>
    <xf numFmtId="186" fontId="81" fillId="0" borderId="43" xfId="743" applyNumberFormat="1" applyFont="1" applyBorder="1" applyAlignment="1">
      <alignment horizontal="center" vertical="center" wrapText="1"/>
    </xf>
    <xf numFmtId="186" fontId="81" fillId="0" borderId="0" xfId="743" applyNumberFormat="1" applyFont="1" applyAlignment="1">
      <alignment horizontal="center" vertical="center" wrapText="1"/>
    </xf>
    <xf numFmtId="186" fontId="81" fillId="0" borderId="23" xfId="743" applyNumberFormat="1" applyFont="1" applyBorder="1" applyAlignment="1">
      <alignment horizontal="center" vertical="center" wrapText="1"/>
    </xf>
    <xf numFmtId="186" fontId="81" fillId="0" borderId="43" xfId="702" applyNumberFormat="1" applyFont="1" applyFill="1" applyBorder="1" applyAlignment="1">
      <alignment horizontal="center" vertical="center" wrapText="1"/>
    </xf>
    <xf numFmtId="186" fontId="80" fillId="0" borderId="23" xfId="702" applyNumberFormat="1" applyFont="1" applyFill="1" applyBorder="1" applyAlignment="1">
      <alignment horizontal="center" vertical="center" wrapText="1"/>
    </xf>
    <xf numFmtId="174" fontId="80" fillId="0" borderId="0" xfId="747" applyNumberFormat="1" applyFont="1" applyFill="1" applyBorder="1" applyAlignment="1">
      <alignment horizontal="center" vertical="center" wrapText="1"/>
    </xf>
    <xf numFmtId="189" fontId="81" fillId="0" borderId="0" xfId="702" applyNumberFormat="1" applyFont="1" applyFill="1" applyBorder="1" applyAlignment="1">
      <alignment horizontal="center" vertical="center" wrapText="1"/>
    </xf>
    <xf numFmtId="186" fontId="80" fillId="0" borderId="0" xfId="747" applyNumberFormat="1" applyFont="1" applyFill="1" applyBorder="1" applyAlignment="1">
      <alignment horizontal="center" vertical="center" wrapText="1"/>
    </xf>
    <xf numFmtId="189" fontId="81" fillId="0" borderId="0" xfId="733" applyNumberFormat="1" applyFont="1" applyFill="1" applyAlignment="1">
      <alignment horizontal="center" vertical="center" wrapText="1"/>
    </xf>
    <xf numFmtId="174" fontId="80" fillId="0" borderId="23" xfId="747" applyNumberFormat="1" applyFont="1" applyFill="1" applyBorder="1" applyAlignment="1">
      <alignment horizontal="center" vertical="center" wrapText="1"/>
    </xf>
    <xf numFmtId="37" fontId="66" fillId="0" borderId="0" xfId="67" applyNumberFormat="1" applyFont="1" applyFill="1" applyBorder="1" applyAlignment="1">
      <alignment horizontal="center" vertical="center"/>
    </xf>
    <xf numFmtId="181" fontId="66" fillId="0" borderId="23" xfId="67" applyNumberFormat="1" applyFont="1" applyFill="1" applyBorder="1" applyAlignment="1">
      <alignment horizontal="center" vertical="center"/>
    </xf>
    <xf numFmtId="181" fontId="66" fillId="0" borderId="0" xfId="67" applyNumberFormat="1" applyFont="1" applyFill="1" applyBorder="1" applyAlignment="1">
      <alignment horizontal="center" vertical="center"/>
    </xf>
    <xf numFmtId="181" fontId="66" fillId="0" borderId="11" xfId="67" applyNumberFormat="1" applyFont="1" applyFill="1" applyBorder="1" applyAlignment="1">
      <alignment horizontal="center" vertical="center"/>
    </xf>
    <xf numFmtId="178" fontId="66" fillId="0" borderId="0" xfId="67" applyFont="1" applyFill="1" applyBorder="1" applyAlignment="1">
      <alignment horizontal="center" vertical="center"/>
    </xf>
    <xf numFmtId="39" fontId="66" fillId="0" borderId="0" xfId="67" applyNumberFormat="1" applyFont="1" applyFill="1" applyBorder="1" applyAlignment="1">
      <alignment horizontal="center" vertical="center"/>
    </xf>
    <xf numFmtId="0" fontId="9" fillId="0" borderId="0" xfId="0" applyFont="1" applyFill="1" applyBorder="1" applyAlignment="1">
      <alignment wrapText="1"/>
    </xf>
    <xf numFmtId="0" fontId="9" fillId="0" borderId="48" xfId="0" applyFont="1" applyFill="1" applyBorder="1" applyAlignment="1">
      <alignment wrapText="1"/>
    </xf>
    <xf numFmtId="0" fontId="9" fillId="0" borderId="48" xfId="0" applyFont="1" applyFill="1" applyBorder="1" applyAlignment="1">
      <alignment horizontal="left"/>
    </xf>
    <xf numFmtId="0" fontId="9" fillId="0" borderId="0" xfId="0" applyFont="1" applyFill="1" applyBorder="1" applyAlignment="1">
      <alignment horizontal="left"/>
    </xf>
    <xf numFmtId="166" fontId="80" fillId="0" borderId="23" xfId="699" applyNumberFormat="1" applyFont="1" applyFill="1" applyBorder="1" applyAlignment="1">
      <alignment horizontal="right" wrapText="1"/>
    </xf>
    <xf numFmtId="37" fontId="9" fillId="0" borderId="48" xfId="170" quotePrefix="1" applyNumberFormat="1" applyFont="1" applyFill="1" applyBorder="1" applyAlignment="1"/>
    <xf numFmtId="0" fontId="66" fillId="0" borderId="0" xfId="170" applyFont="1" applyBorder="1" applyAlignment="1">
      <alignment horizontal="left" wrapText="1" indent="1"/>
    </xf>
    <xf numFmtId="0" fontId="9" fillId="0" borderId="0" xfId="68" applyFont="1" applyFill="1" applyBorder="1" applyAlignment="1">
      <alignment horizontal="left" vertical="top"/>
    </xf>
    <xf numFmtId="0" fontId="9" fillId="0" borderId="0" xfId="68" applyFont="1" applyFill="1" applyBorder="1" applyAlignment="1">
      <alignment horizontal="left" vertical="top" wrapText="1"/>
    </xf>
    <xf numFmtId="0" fontId="9" fillId="0" borderId="0" xfId="68" applyFont="1" applyFill="1" applyBorder="1" applyAlignment="1">
      <alignment horizontal="left" vertical="top"/>
    </xf>
    <xf numFmtId="179" fontId="69" fillId="0" borderId="0" xfId="67" applyNumberFormat="1" applyFont="1" applyFill="1" applyAlignment="1">
      <alignment horizontal="left"/>
    </xf>
    <xf numFmtId="179" fontId="66" fillId="0" borderId="0" xfId="67" applyNumberFormat="1" applyFont="1" applyFill="1" applyAlignment="1">
      <alignment horizontal="left" wrapText="1"/>
    </xf>
    <xf numFmtId="179" fontId="9" fillId="0" borderId="0" xfId="256" quotePrefix="1" applyNumberFormat="1" applyFont="1" applyFill="1" applyAlignment="1">
      <alignment horizontal="left" vertical="top" wrapText="1"/>
    </xf>
    <xf numFmtId="179" fontId="66" fillId="0" borderId="0" xfId="67" applyNumberFormat="1" applyFont="1" applyFill="1" applyAlignment="1">
      <alignment horizontal="left"/>
    </xf>
    <xf numFmtId="0" fontId="66" fillId="0" borderId="0" xfId="170" applyFont="1" applyFill="1" applyBorder="1" applyAlignment="1">
      <alignment horizontal="left" wrapText="1" indent="1"/>
    </xf>
    <xf numFmtId="0" fontId="66" fillId="0" borderId="0" xfId="170" applyFont="1" applyFill="1" applyAlignment="1">
      <alignment horizontal="left" wrapText="1" indent="1"/>
    </xf>
    <xf numFmtId="186" fontId="66" fillId="0" borderId="7" xfId="67" applyNumberFormat="1" applyFont="1" applyFill="1" applyBorder="1" applyAlignment="1" applyProtection="1">
      <alignment horizontal="right"/>
      <protection locked="0"/>
    </xf>
    <xf numFmtId="186" fontId="66" fillId="0" borderId="23" xfId="67" applyNumberFormat="1" applyFont="1" applyFill="1" applyBorder="1" applyAlignment="1" applyProtection="1">
      <alignment horizontal="right"/>
      <protection locked="0"/>
    </xf>
    <xf numFmtId="186" fontId="66" fillId="0" borderId="7" xfId="67" applyNumberFormat="1" applyFont="1" applyFill="1" applyBorder="1" applyAlignment="1" applyProtection="1">
      <alignment horizontal="right" vertical="center"/>
      <protection locked="0"/>
    </xf>
    <xf numFmtId="37" fontId="66" fillId="0" borderId="0" xfId="67" applyNumberFormat="1" applyFont="1" applyFill="1" applyBorder="1" applyAlignment="1">
      <alignment horizontal="right"/>
    </xf>
    <xf numFmtId="186" fontId="66" fillId="0" borderId="13" xfId="67" applyNumberFormat="1" applyFont="1" applyFill="1" applyBorder="1" applyAlignment="1" applyProtection="1">
      <alignment horizontal="right"/>
      <protection locked="0"/>
    </xf>
    <xf numFmtId="185" fontId="93" fillId="0" borderId="23" xfId="0" applyNumberFormat="1" applyFont="1" applyFill="1" applyBorder="1" applyAlignment="1"/>
    <xf numFmtId="185" fontId="81" fillId="0" borderId="7" xfId="0" applyNumberFormat="1" applyFont="1" applyFill="1" applyBorder="1" applyAlignment="1"/>
    <xf numFmtId="181" fontId="69" fillId="0" borderId="0" xfId="68" applyNumberFormat="1" applyFont="1" applyFill="1" applyAlignment="1" applyProtection="1">
      <alignment horizontal="right"/>
      <protection locked="0"/>
    </xf>
    <xf numFmtId="181" fontId="69" fillId="0" borderId="0" xfId="68" applyNumberFormat="1" applyFont="1" applyFill="1" applyBorder="1" applyAlignment="1" applyProtection="1">
      <alignment horizontal="right"/>
      <protection locked="0"/>
    </xf>
    <xf numFmtId="187" fontId="81" fillId="0" borderId="7" xfId="0" applyNumberFormat="1" applyFont="1" applyBorder="1" applyAlignment="1">
      <alignment horizontal="right"/>
    </xf>
    <xf numFmtId="186" fontId="81" fillId="0" borderId="43" xfId="0" applyNumberFormat="1" applyFont="1" applyBorder="1" applyAlignment="1">
      <alignment horizontal="right"/>
    </xf>
    <xf numFmtId="186" fontId="81" fillId="0" borderId="0" xfId="0" applyNumberFormat="1" applyFont="1" applyAlignment="1">
      <alignment horizontal="right"/>
    </xf>
    <xf numFmtId="186" fontId="81" fillId="0" borderId="7" xfId="0" applyNumberFormat="1" applyFont="1" applyBorder="1" applyAlignment="1">
      <alignment horizontal="right"/>
    </xf>
    <xf numFmtId="186" fontId="81" fillId="0" borderId="23" xfId="0" applyNumberFormat="1" applyFont="1" applyBorder="1" applyAlignment="1">
      <alignment horizontal="right"/>
    </xf>
    <xf numFmtId="186" fontId="81" fillId="0" borderId="0" xfId="0" applyNumberFormat="1" applyFont="1" applyBorder="1" applyAlignment="1">
      <alignment horizontal="right"/>
    </xf>
    <xf numFmtId="187" fontId="81" fillId="0" borderId="24" xfId="0" applyNumberFormat="1" applyFont="1" applyFill="1" applyBorder="1" applyAlignment="1">
      <alignment horizontal="right"/>
    </xf>
    <xf numFmtId="189" fontId="81" fillId="0" borderId="43" xfId="0" applyNumberFormat="1" applyFont="1" applyBorder="1" applyAlignment="1">
      <alignment horizontal="right"/>
    </xf>
    <xf numFmtId="187" fontId="81" fillId="0" borderId="0" xfId="0" applyNumberFormat="1" applyFont="1" applyAlignment="1">
      <alignment horizontal="right"/>
    </xf>
    <xf numFmtId="187" fontId="81" fillId="0" borderId="24" xfId="0" applyNumberFormat="1" applyFont="1" applyBorder="1" applyAlignment="1">
      <alignment horizontal="right"/>
    </xf>
    <xf numFmtId="189" fontId="81" fillId="0" borderId="0" xfId="0" applyNumberFormat="1" applyFont="1" applyBorder="1" applyAlignment="1">
      <alignment horizontal="right"/>
    </xf>
    <xf numFmtId="187" fontId="81" fillId="0" borderId="0" xfId="0" applyNumberFormat="1" applyFont="1" applyBorder="1" applyAlignment="1">
      <alignment horizontal="right"/>
    </xf>
    <xf numFmtId="37" fontId="71" fillId="0" borderId="23" xfId="67" quotePrefix="1" applyNumberFormat="1" applyFont="1" applyFill="1" applyBorder="1" applyAlignment="1">
      <alignment horizontal="right"/>
    </xf>
    <xf numFmtId="0" fontId="94" fillId="0" borderId="0" xfId="68" applyFont="1" applyFill="1" applyBorder="1">
      <alignment vertical="center"/>
    </xf>
    <xf numFmtId="184" fontId="66" fillId="0" borderId="7" xfId="170" applyNumberFormat="1" applyFont="1" applyBorder="1" applyAlignment="1" applyProtection="1"/>
    <xf numFmtId="185" fontId="66" fillId="0" borderId="7" xfId="67" applyNumberFormat="1" applyFont="1" applyFill="1" applyBorder="1" applyAlignment="1" applyProtection="1">
      <alignment horizontal="right"/>
    </xf>
    <xf numFmtId="186" fontId="66" fillId="0" borderId="7" xfId="67" applyNumberFormat="1" applyFont="1" applyFill="1" applyBorder="1" applyAlignment="1" applyProtection="1">
      <alignment horizontal="right"/>
    </xf>
    <xf numFmtId="186" fontId="69" fillId="0" borderId="24" xfId="67" applyNumberFormat="1" applyFont="1" applyFill="1" applyBorder="1" applyAlignment="1" applyProtection="1">
      <alignment horizontal="right"/>
    </xf>
    <xf numFmtId="185" fontId="66" fillId="0" borderId="24" xfId="67" applyNumberFormat="1" applyFont="1" applyFill="1" applyBorder="1" applyAlignment="1" applyProtection="1">
      <alignment horizontal="right"/>
    </xf>
    <xf numFmtId="185" fontId="69" fillId="0" borderId="24" xfId="67" applyNumberFormat="1" applyFont="1" applyFill="1" applyBorder="1" applyAlignment="1" applyProtection="1">
      <alignment horizontal="right"/>
    </xf>
    <xf numFmtId="179" fontId="87" fillId="0" borderId="0" xfId="68" applyNumberFormat="1" applyFont="1" applyFill="1" applyAlignment="1">
      <alignment horizontal="left"/>
    </xf>
    <xf numFmtId="37" fontId="87" fillId="0" borderId="0" xfId="68" applyNumberFormat="1" applyFont="1" applyFill="1" applyAlignment="1">
      <alignment horizontal="left"/>
    </xf>
    <xf numFmtId="37" fontId="95" fillId="0" borderId="0" xfId="68" applyNumberFormat="1" applyFont="1" applyFill="1" applyAlignment="1">
      <alignment horizontal="left"/>
    </xf>
    <xf numFmtId="37" fontId="95" fillId="0" borderId="0" xfId="68" applyNumberFormat="1" applyFont="1" applyFill="1" applyBorder="1" applyAlignment="1">
      <alignment horizontal="left"/>
    </xf>
    <xf numFmtId="186" fontId="80" fillId="0" borderId="49" xfId="747" applyNumberFormat="1" applyFont="1" applyFill="1" applyBorder="1" applyAlignment="1">
      <alignment horizontal="center" vertical="center" wrapText="1"/>
    </xf>
    <xf numFmtId="0" fontId="95" fillId="0" borderId="0" xfId="68" applyFont="1" applyFill="1" applyAlignment="1"/>
    <xf numFmtId="0" fontId="96" fillId="0" borderId="0" xfId="68" applyFont="1">
      <alignment vertical="center"/>
    </xf>
    <xf numFmtId="0" fontId="96" fillId="0" borderId="0" xfId="68" applyFont="1" applyFill="1" applyBorder="1">
      <alignment vertical="center"/>
    </xf>
    <xf numFmtId="0" fontId="97" fillId="0" borderId="0" xfId="68" applyFont="1">
      <alignment vertical="center"/>
    </xf>
    <xf numFmtId="0" fontId="97" fillId="0" borderId="0" xfId="68" applyFont="1" applyFill="1" applyBorder="1" applyAlignment="1">
      <alignment horizontal="left" vertical="center" wrapText="1"/>
    </xf>
    <xf numFmtId="0" fontId="95" fillId="0" borderId="0" xfId="68" applyFont="1" applyFill="1">
      <alignment vertical="center"/>
    </xf>
    <xf numFmtId="0" fontId="98" fillId="0" borderId="0" xfId="68" applyFont="1">
      <alignment vertical="center"/>
    </xf>
    <xf numFmtId="179" fontId="95" fillId="0" borderId="0" xfId="68" applyNumberFormat="1" applyFont="1" applyFill="1" applyAlignment="1">
      <alignment horizontal="left"/>
    </xf>
    <xf numFmtId="37" fontId="88" fillId="0" borderId="0" xfId="68" applyNumberFormat="1" applyFont="1" applyFill="1" applyAlignment="1">
      <alignment horizontal="left"/>
    </xf>
    <xf numFmtId="188" fontId="69" fillId="0" borderId="24" xfId="67" applyNumberFormat="1" applyFont="1" applyFill="1" applyBorder="1" applyAlignment="1" applyProtection="1">
      <alignment horizontal="right"/>
      <protection locked="0"/>
    </xf>
    <xf numFmtId="188" fontId="66" fillId="0" borderId="7" xfId="67" applyNumberFormat="1" applyFont="1" applyFill="1" applyBorder="1" applyAlignment="1" applyProtection="1">
      <alignment horizontal="right"/>
      <protection locked="0"/>
    </xf>
    <xf numFmtId="188" fontId="66" fillId="0" borderId="0" xfId="67" applyNumberFormat="1" applyFont="1" applyFill="1" applyBorder="1" applyAlignment="1" applyProtection="1">
      <alignment horizontal="right"/>
      <protection locked="0"/>
    </xf>
    <xf numFmtId="188" fontId="66" fillId="0" borderId="23" xfId="67" applyNumberFormat="1" applyFont="1" applyFill="1" applyBorder="1" applyAlignment="1" applyProtection="1">
      <alignment horizontal="right"/>
      <protection locked="0"/>
    </xf>
    <xf numFmtId="188" fontId="66" fillId="0" borderId="24" xfId="67" applyNumberFormat="1" applyFont="1" applyFill="1" applyBorder="1" applyAlignment="1" applyProtection="1">
      <alignment horizontal="right"/>
      <protection locked="0"/>
    </xf>
    <xf numFmtId="187" fontId="81" fillId="0" borderId="23" xfId="0" applyNumberFormat="1" applyFont="1" applyBorder="1" applyAlignment="1">
      <alignment horizontal="right"/>
    </xf>
    <xf numFmtId="187" fontId="80" fillId="0" borderId="0" xfId="0" applyNumberFormat="1" applyFont="1" applyAlignment="1">
      <alignment horizontal="right"/>
    </xf>
    <xf numFmtId="187" fontId="80" fillId="0" borderId="23" xfId="0" applyNumberFormat="1" applyFont="1" applyBorder="1" applyAlignment="1">
      <alignment horizontal="right"/>
    </xf>
    <xf numFmtId="37" fontId="66" fillId="0" borderId="23" xfId="67" applyNumberFormat="1" applyFont="1" applyFill="1" applyBorder="1" applyAlignment="1">
      <alignment horizontal="left"/>
    </xf>
    <xf numFmtId="37" fontId="69" fillId="0" borderId="0" xfId="67" applyNumberFormat="1" applyFont="1" applyFill="1" applyBorder="1" applyAlignment="1">
      <alignment horizontal="left"/>
    </xf>
    <xf numFmtId="37" fontId="66" fillId="0" borderId="0" xfId="67" applyNumberFormat="1" applyFont="1" applyFill="1" applyBorder="1" applyAlignment="1">
      <alignment horizontal="left"/>
    </xf>
    <xf numFmtId="178" fontId="66" fillId="0" borderId="0" xfId="67" applyNumberFormat="1" applyFont="1" applyFill="1" applyAlignment="1">
      <alignment horizontal="left"/>
    </xf>
    <xf numFmtId="188" fontId="81" fillId="0" borderId="0" xfId="699" applyNumberFormat="1" applyFont="1" applyFill="1" applyBorder="1" applyAlignment="1">
      <alignment horizontal="right" wrapText="1"/>
    </xf>
    <xf numFmtId="188" fontId="80" fillId="0" borderId="0" xfId="0" applyNumberFormat="1" applyFont="1" applyAlignment="1">
      <alignment horizontal="right"/>
    </xf>
    <xf numFmtId="188" fontId="66" fillId="0" borderId="0" xfId="68" applyNumberFormat="1" applyFont="1" applyFill="1" applyAlignment="1">
      <alignment horizontal="right"/>
    </xf>
    <xf numFmtId="188" fontId="80" fillId="0" borderId="23" xfId="0" applyNumberFormat="1" applyFont="1" applyBorder="1" applyAlignment="1">
      <alignment horizontal="right"/>
    </xf>
    <xf numFmtId="188" fontId="81" fillId="0" borderId="0" xfId="697" applyNumberFormat="1" applyFont="1" applyAlignment="1">
      <alignment horizontal="center" vertical="center" wrapText="1"/>
    </xf>
    <xf numFmtId="188" fontId="66" fillId="0" borderId="23" xfId="67" applyNumberFormat="1" applyFont="1" applyFill="1" applyBorder="1" applyAlignment="1">
      <alignment horizontal="center" vertical="center"/>
    </xf>
    <xf numFmtId="188" fontId="81" fillId="0" borderId="43" xfId="743" applyNumberFormat="1" applyFont="1" applyBorder="1" applyAlignment="1">
      <alignment horizontal="center" vertical="center" wrapText="1"/>
    </xf>
    <xf numFmtId="188" fontId="66" fillId="0" borderId="11" xfId="67" applyNumberFormat="1" applyFont="1" applyFill="1" applyBorder="1" applyAlignment="1">
      <alignment horizontal="center" vertical="center"/>
    </xf>
    <xf numFmtId="188" fontId="81" fillId="0" borderId="0" xfId="743" applyNumberFormat="1" applyFont="1" applyAlignment="1">
      <alignment horizontal="center" vertical="center" wrapText="1"/>
    </xf>
    <xf numFmtId="188" fontId="66" fillId="0" borderId="0" xfId="67" applyNumberFormat="1" applyFont="1" applyFill="1" applyBorder="1" applyAlignment="1">
      <alignment horizontal="center" vertical="center"/>
    </xf>
    <xf numFmtId="188" fontId="81" fillId="0" borderId="23" xfId="743" applyNumberFormat="1" applyFont="1" applyBorder="1" applyAlignment="1">
      <alignment horizontal="center" vertical="center" wrapText="1"/>
    </xf>
    <xf numFmtId="188" fontId="81" fillId="0" borderId="43" xfId="702" applyNumberFormat="1" applyFont="1" applyFill="1" applyBorder="1" applyAlignment="1">
      <alignment horizontal="center" vertical="center" wrapText="1"/>
    </xf>
    <xf numFmtId="188" fontId="80" fillId="0" borderId="23" xfId="702" applyNumberFormat="1" applyFont="1" applyFill="1" applyBorder="1" applyAlignment="1">
      <alignment horizontal="center" vertical="center" wrapText="1"/>
    </xf>
    <xf numFmtId="188" fontId="81" fillId="0" borderId="0" xfId="702" applyNumberFormat="1" applyFont="1" applyFill="1" applyBorder="1" applyAlignment="1">
      <alignment horizontal="center" vertical="center" wrapText="1"/>
    </xf>
    <xf numFmtId="188" fontId="80" fillId="0" borderId="24" xfId="0" applyNumberFormat="1" applyFont="1" applyBorder="1" applyAlignment="1">
      <alignment horizontal="right"/>
    </xf>
    <xf numFmtId="188" fontId="81" fillId="0" borderId="24" xfId="0" applyNumberFormat="1" applyFont="1" applyBorder="1" applyAlignment="1">
      <alignment horizontal="right"/>
    </xf>
    <xf numFmtId="184" fontId="66" fillId="0" borderId="0" xfId="170" applyNumberFormat="1" applyFont="1" applyBorder="1" applyAlignment="1" applyProtection="1"/>
    <xf numFmtId="186" fontId="66" fillId="0" borderId="0" xfId="67" applyNumberFormat="1" applyFont="1" applyFill="1" applyBorder="1" applyAlignment="1" applyProtection="1">
      <alignment horizontal="right"/>
    </xf>
    <xf numFmtId="0" fontId="5" fillId="0" borderId="0" xfId="68" applyFont="1" applyFill="1" applyBorder="1">
      <alignment vertical="center"/>
    </xf>
    <xf numFmtId="186" fontId="66" fillId="0" borderId="24" xfId="67" applyNumberFormat="1" applyFont="1" applyFill="1" applyBorder="1" applyAlignment="1" applyProtection="1">
      <alignment horizontal="right"/>
    </xf>
    <xf numFmtId="184" fontId="80" fillId="0" borderId="43" xfId="0" applyNumberFormat="1" applyFont="1" applyFill="1" applyBorder="1" applyAlignment="1"/>
    <xf numFmtId="37" fontId="69" fillId="0" borderId="0" xfId="67" applyNumberFormat="1" applyFont="1" applyFill="1" applyBorder="1" applyAlignment="1">
      <alignment horizontal="left"/>
    </xf>
    <xf numFmtId="37" fontId="66" fillId="0" borderId="0" xfId="67" applyNumberFormat="1" applyFont="1" applyFill="1" applyBorder="1" applyAlignment="1">
      <alignment horizontal="left"/>
    </xf>
    <xf numFmtId="37" fontId="69" fillId="0" borderId="23" xfId="67" applyNumberFormat="1" applyFont="1" applyFill="1" applyBorder="1" applyAlignment="1">
      <alignment horizontal="left" vertical="center"/>
    </xf>
    <xf numFmtId="37" fontId="66" fillId="0" borderId="23" xfId="67" applyNumberFormat="1" applyFont="1" applyFill="1" applyBorder="1" applyAlignment="1">
      <alignment horizontal="left" vertical="center"/>
    </xf>
    <xf numFmtId="37" fontId="66" fillId="0" borderId="24" xfId="67" applyNumberFormat="1" applyFont="1" applyFill="1" applyBorder="1" applyAlignment="1">
      <alignment horizontal="left" vertical="top"/>
    </xf>
    <xf numFmtId="184" fontId="66" fillId="0" borderId="24" xfId="170" applyNumberFormat="1" applyFont="1" applyBorder="1" applyAlignment="1">
      <alignment vertical="top"/>
    </xf>
    <xf numFmtId="184" fontId="69" fillId="0" borderId="24" xfId="170" applyNumberFormat="1" applyFont="1" applyBorder="1" applyAlignment="1">
      <alignment vertical="center"/>
    </xf>
    <xf numFmtId="0" fontId="100" fillId="0" borderId="0" xfId="0" applyFont="1" applyFill="1" applyBorder="1" applyAlignment="1">
      <alignment horizontal="left"/>
    </xf>
    <xf numFmtId="2" fontId="80" fillId="0" borderId="0" xfId="699" applyNumberFormat="1" applyFont="1" applyFill="1" applyBorder="1" applyAlignment="1">
      <alignment horizontal="right" wrapText="1"/>
    </xf>
    <xf numFmtId="2" fontId="80" fillId="0" borderId="23" xfId="699" applyNumberFormat="1" applyFont="1" applyFill="1" applyBorder="1" applyAlignment="1">
      <alignment horizontal="right" wrapText="1"/>
    </xf>
    <xf numFmtId="184" fontId="81" fillId="0" borderId="7" xfId="383" applyNumberFormat="1" applyFont="1" applyFill="1" applyBorder="1" applyAlignment="1"/>
    <xf numFmtId="184" fontId="66" fillId="0" borderId="0" xfId="170" applyNumberFormat="1" applyFont="1" applyFill="1">
      <alignment vertical="center"/>
    </xf>
    <xf numFmtId="37" fontId="99" fillId="0" borderId="0" xfId="67" applyNumberFormat="1" applyFont="1" applyFill="1" applyAlignment="1">
      <alignment horizontal="left"/>
    </xf>
    <xf numFmtId="185" fontId="66" fillId="0" borderId="7" xfId="67" applyNumberFormat="1" applyFont="1" applyFill="1" applyBorder="1" applyAlignment="1">
      <alignment horizontal="right"/>
    </xf>
    <xf numFmtId="178" fontId="66" fillId="0" borderId="0" xfId="67" applyFont="1" applyFill="1" applyBorder="1" applyAlignment="1" applyProtection="1">
      <alignment horizontal="right"/>
      <protection locked="0"/>
    </xf>
    <xf numFmtId="181" fontId="66" fillId="0" borderId="0" xfId="67" applyNumberFormat="1" applyFont="1" applyFill="1" applyBorder="1" applyAlignment="1" applyProtection="1">
      <alignment horizontal="right"/>
      <protection locked="0"/>
    </xf>
    <xf numFmtId="181" fontId="66" fillId="0" borderId="43" xfId="67" applyNumberFormat="1" applyFont="1" applyFill="1" applyBorder="1" applyAlignment="1" applyProtection="1">
      <alignment horizontal="right"/>
      <protection locked="0"/>
    </xf>
    <xf numFmtId="181" fontId="66" fillId="0" borderId="0" xfId="68" applyNumberFormat="1" applyFont="1" applyFill="1" applyAlignment="1" applyProtection="1">
      <alignment horizontal="right"/>
      <protection locked="0"/>
    </xf>
    <xf numFmtId="181" fontId="66" fillId="0" borderId="0" xfId="68" applyNumberFormat="1" applyFont="1" applyFill="1" applyBorder="1" applyAlignment="1" applyProtection="1">
      <alignment horizontal="right"/>
      <protection locked="0"/>
    </xf>
    <xf numFmtId="185" fontId="66" fillId="0" borderId="24" xfId="67" applyNumberFormat="1" applyFont="1" applyFill="1" applyBorder="1" applyAlignment="1">
      <alignment horizontal="right"/>
    </xf>
    <xf numFmtId="185" fontId="66" fillId="0" borderId="0" xfId="67" applyNumberFormat="1" applyFont="1" applyFill="1" applyBorder="1" applyAlignment="1">
      <alignment horizontal="right"/>
    </xf>
    <xf numFmtId="179" fontId="66" fillId="0" borderId="0" xfId="67" applyNumberFormat="1" applyFont="1" applyFill="1" applyAlignment="1">
      <alignment wrapText="1"/>
    </xf>
    <xf numFmtId="179" fontId="66" fillId="0" borderId="0" xfId="67" applyNumberFormat="1" applyFont="1" applyFill="1" applyAlignment="1"/>
    <xf numFmtId="179" fontId="69" fillId="0" borderId="24" xfId="67" applyNumberFormat="1" applyFont="1" applyFill="1" applyBorder="1" applyAlignment="1"/>
    <xf numFmtId="179" fontId="69" fillId="0" borderId="23" xfId="67" applyNumberFormat="1" applyFont="1" applyFill="1" applyBorder="1" applyAlignment="1"/>
    <xf numFmtId="179" fontId="66" fillId="0" borderId="7" xfId="67" applyNumberFormat="1" applyFont="1" applyFill="1" applyBorder="1" applyAlignment="1"/>
    <xf numFmtId="179" fontId="69" fillId="0" borderId="7" xfId="67" applyNumberFormat="1" applyFont="1" applyFill="1" applyBorder="1" applyAlignment="1"/>
    <xf numFmtId="179" fontId="66" fillId="0" borderId="0" xfId="70" applyNumberFormat="1" applyFont="1" applyFill="1" applyBorder="1" applyAlignment="1"/>
    <xf numFmtId="179" fontId="69" fillId="0" borderId="43" xfId="70" applyNumberFormat="1" applyFont="1" applyFill="1" applyBorder="1" applyAlignment="1"/>
    <xf numFmtId="179" fontId="69" fillId="0" borderId="0" xfId="67" applyNumberFormat="1" applyFont="1" applyFill="1" applyBorder="1" applyAlignment="1"/>
    <xf numFmtId="37" fontId="69" fillId="0" borderId="13" xfId="67" applyNumberFormat="1" applyFont="1" applyFill="1" applyBorder="1" applyAlignment="1">
      <alignment horizontal="left" indent="1"/>
    </xf>
    <xf numFmtId="0" fontId="0" fillId="0" borderId="0" xfId="0" applyAlignment="1">
      <alignment horizontal="center"/>
    </xf>
    <xf numFmtId="0" fontId="62" fillId="36" borderId="39" xfId="0" applyFont="1" applyFill="1" applyBorder="1" applyAlignment="1">
      <alignment horizontal="center"/>
    </xf>
    <xf numFmtId="0" fontId="62" fillId="36" borderId="7" xfId="0" applyFont="1" applyFill="1" applyBorder="1" applyAlignment="1">
      <alignment horizontal="center"/>
    </xf>
    <xf numFmtId="0" fontId="62" fillId="36" borderId="22" xfId="0" applyFont="1" applyFill="1" applyBorder="1" applyAlignment="1">
      <alignment horizontal="center"/>
    </xf>
    <xf numFmtId="0" fontId="62" fillId="36" borderId="40" xfId="0" applyFont="1" applyFill="1" applyBorder="1" applyAlignment="1">
      <alignment horizontal="center"/>
    </xf>
    <xf numFmtId="0" fontId="73" fillId="36" borderId="37" xfId="0" applyFont="1" applyFill="1" applyBorder="1" applyAlignment="1">
      <alignment horizontal="center"/>
    </xf>
    <xf numFmtId="0" fontId="73" fillId="36" borderId="36" xfId="0" applyFont="1" applyFill="1" applyBorder="1" applyAlignment="1">
      <alignment horizontal="center"/>
    </xf>
    <xf numFmtId="0" fontId="73" fillId="36" borderId="38" xfId="0" applyFont="1" applyFill="1" applyBorder="1" applyAlignment="1">
      <alignment horizontal="center"/>
    </xf>
    <xf numFmtId="0" fontId="62" fillId="36" borderId="41" xfId="0" applyFont="1" applyFill="1" applyBorder="1" applyAlignment="1">
      <alignment horizontal="center"/>
    </xf>
    <xf numFmtId="37" fontId="69" fillId="0" borderId="0" xfId="67" applyNumberFormat="1" applyFont="1" applyFill="1" applyBorder="1" applyAlignment="1">
      <alignment horizontal="left"/>
    </xf>
    <xf numFmtId="37" fontId="69" fillId="0" borderId="11" xfId="67" applyNumberFormat="1" applyFont="1" applyFill="1" applyBorder="1" applyAlignment="1">
      <alignment horizontal="left"/>
    </xf>
    <xf numFmtId="37" fontId="66" fillId="0" borderId="23" xfId="67" applyNumberFormat="1" applyFont="1" applyFill="1" applyBorder="1" applyAlignment="1">
      <alignment horizontal="left"/>
    </xf>
    <xf numFmtId="37" fontId="66" fillId="0" borderId="0" xfId="67" applyNumberFormat="1" applyFont="1" applyFill="1" applyBorder="1" applyAlignment="1">
      <alignment horizontal="left"/>
    </xf>
    <xf numFmtId="37" fontId="69" fillId="0" borderId="0" xfId="67" applyNumberFormat="1" applyFont="1" applyFill="1" applyBorder="1" applyAlignment="1">
      <alignment horizontal="right" wrapText="1"/>
    </xf>
    <xf numFmtId="37" fontId="69" fillId="0" borderId="23" xfId="67" applyNumberFormat="1" applyFont="1" applyFill="1" applyBorder="1" applyAlignment="1">
      <alignment horizontal="right" wrapText="1"/>
    </xf>
    <xf numFmtId="37" fontId="66" fillId="0" borderId="0" xfId="67" applyNumberFormat="1" applyFont="1" applyFill="1" applyAlignment="1">
      <alignment horizontal="left"/>
    </xf>
    <xf numFmtId="37" fontId="69" fillId="0" borderId="7" xfId="67" applyNumberFormat="1" applyFont="1" applyFill="1" applyBorder="1" applyAlignment="1">
      <alignment horizontal="left"/>
    </xf>
    <xf numFmtId="37" fontId="69" fillId="0" borderId="24" xfId="67" applyNumberFormat="1" applyFont="1" applyFill="1" applyBorder="1" applyAlignment="1">
      <alignment horizontal="left"/>
    </xf>
    <xf numFmtId="37" fontId="66" fillId="0" borderId="42" xfId="67" applyNumberFormat="1" applyFont="1" applyFill="1" applyBorder="1" applyAlignment="1">
      <alignment horizontal="left"/>
    </xf>
    <xf numFmtId="37" fontId="66" fillId="0" borderId="0" xfId="67" applyNumberFormat="1" applyFont="1" applyFill="1" applyBorder="1" applyAlignment="1">
      <alignment horizontal="left" wrapText="1"/>
    </xf>
    <xf numFmtId="37" fontId="69" fillId="0" borderId="0" xfId="170" applyNumberFormat="1" applyFont="1" applyFill="1" applyAlignment="1">
      <alignment horizontal="left"/>
    </xf>
    <xf numFmtId="37" fontId="69" fillId="0" borderId="0" xfId="67" applyNumberFormat="1" applyFont="1" applyFill="1" applyAlignment="1">
      <alignment horizontal="left" wrapText="1"/>
    </xf>
    <xf numFmtId="37" fontId="69" fillId="0" borderId="43" xfId="67" applyNumberFormat="1" applyFont="1" applyFill="1" applyBorder="1" applyAlignment="1">
      <alignment horizontal="left"/>
    </xf>
    <xf numFmtId="37" fontId="69" fillId="0" borderId="11" xfId="67" applyNumberFormat="1" applyFont="1" applyFill="1" applyBorder="1" applyAlignment="1">
      <alignment horizontal="left" wrapText="1"/>
    </xf>
    <xf numFmtId="37" fontId="66" fillId="0" borderId="0" xfId="67" applyNumberFormat="1" applyFont="1" applyFill="1" applyAlignment="1">
      <alignment horizontal="left" wrapText="1"/>
    </xf>
    <xf numFmtId="37" fontId="66" fillId="0" borderId="23" xfId="67" applyNumberFormat="1" applyFont="1" applyFill="1" applyBorder="1" applyAlignment="1">
      <alignment horizontal="left" wrapText="1"/>
    </xf>
    <xf numFmtId="0" fontId="66" fillId="0" borderId="23" xfId="67" applyNumberFormat="1" applyFont="1" applyFill="1" applyBorder="1" applyAlignment="1" applyProtection="1">
      <alignment horizontal="left"/>
      <protection locked="0"/>
    </xf>
    <xf numFmtId="178" fontId="66" fillId="0" borderId="23" xfId="67" applyNumberFormat="1" applyFont="1" applyFill="1" applyBorder="1" applyAlignment="1">
      <alignment horizontal="left"/>
    </xf>
    <xf numFmtId="178" fontId="66" fillId="0" borderId="0" xfId="67" applyNumberFormat="1" applyFont="1" applyFill="1" applyAlignment="1">
      <alignment horizontal="left" wrapText="1"/>
    </xf>
    <xf numFmtId="178" fontId="66" fillId="0" borderId="0" xfId="67" applyNumberFormat="1" applyFont="1" applyFill="1" applyAlignment="1">
      <alignment horizontal="left"/>
    </xf>
    <xf numFmtId="178" fontId="66" fillId="0" borderId="23" xfId="67" applyNumberFormat="1" applyFont="1" applyFill="1" applyBorder="1" applyAlignment="1">
      <alignment horizontal="left" wrapText="1"/>
    </xf>
    <xf numFmtId="0" fontId="9" fillId="0" borderId="0" xfId="68" applyFont="1" applyFill="1" applyBorder="1" applyAlignment="1">
      <alignment horizontal="left" vertical="top" wrapText="1"/>
    </xf>
    <xf numFmtId="0" fontId="9" fillId="0" borderId="0" xfId="68" applyFont="1" applyFill="1" applyBorder="1" applyAlignment="1">
      <alignment horizontal="left" vertical="top"/>
    </xf>
    <xf numFmtId="0" fontId="69" fillId="0" borderId="23" xfId="170" applyFont="1" applyFill="1" applyBorder="1" applyAlignment="1">
      <alignment horizontal="center"/>
    </xf>
    <xf numFmtId="0" fontId="69" fillId="0" borderId="7" xfId="68" applyFont="1" applyFill="1" applyBorder="1" applyAlignment="1">
      <alignment horizontal="center" wrapText="1"/>
    </xf>
    <xf numFmtId="0" fontId="69" fillId="0" borderId="7" xfId="68" applyFont="1" applyFill="1" applyBorder="1" applyAlignment="1">
      <alignment horizontal="center"/>
    </xf>
    <xf numFmtId="0" fontId="100" fillId="0" borderId="0" xfId="68" applyFont="1" applyFill="1" applyBorder="1" applyAlignment="1">
      <alignment horizontal="left" vertical="top" wrapText="1"/>
    </xf>
    <xf numFmtId="0" fontId="100" fillId="0" borderId="0" xfId="68" applyFont="1" applyFill="1" applyBorder="1" applyAlignment="1">
      <alignment horizontal="left" vertical="top"/>
    </xf>
    <xf numFmtId="0" fontId="9" fillId="0" borderId="0" xfId="68" applyFont="1" applyFill="1" applyBorder="1" applyAlignment="1">
      <alignment vertical="top" wrapText="1"/>
    </xf>
    <xf numFmtId="179" fontId="69" fillId="0" borderId="42" xfId="67" applyNumberFormat="1" applyFont="1" applyFill="1" applyBorder="1" applyAlignment="1">
      <alignment horizontal="left"/>
    </xf>
    <xf numFmtId="179" fontId="69" fillId="0" borderId="0" xfId="67" applyNumberFormat="1" applyFont="1" applyFill="1" applyAlignment="1">
      <alignment horizontal="left"/>
    </xf>
    <xf numFmtId="179" fontId="69" fillId="0" borderId="0" xfId="67" applyNumberFormat="1" applyFont="1" applyFill="1" applyBorder="1" applyAlignment="1">
      <alignment horizontal="right" wrapText="1"/>
    </xf>
    <xf numFmtId="179" fontId="69" fillId="0" borderId="23" xfId="67" applyNumberFormat="1" applyFont="1" applyFill="1" applyBorder="1" applyAlignment="1">
      <alignment horizontal="right" wrapText="1"/>
    </xf>
    <xf numFmtId="179" fontId="66" fillId="0" borderId="0" xfId="67" applyNumberFormat="1" applyFont="1" applyFill="1" applyAlignment="1">
      <alignment horizontal="left" wrapText="1"/>
    </xf>
    <xf numFmtId="0" fontId="9" fillId="0" borderId="48" xfId="68" applyFont="1" applyFill="1" applyBorder="1" applyAlignment="1">
      <alignment vertical="top" wrapText="1"/>
    </xf>
  </cellXfs>
  <cellStyles count="787">
    <cellStyle name="_Exec Summary FINAL" xfId="1" xr:uid="{00000000-0005-0000-0000-000000000000}"/>
    <cellStyle name="_Exec Summary FINAL 2" xfId="165" xr:uid="{00000000-0005-0000-0000-000001000000}"/>
    <cellStyle name="_Exec Summary FINAL 3" xfId="308" xr:uid="{00000000-0005-0000-0000-000002000000}"/>
    <cellStyle name="20 % - Accent1" xfId="2" xr:uid="{00000000-0005-0000-0000-000003000000}"/>
    <cellStyle name="20 % - Accent1 2" xfId="307" xr:uid="{00000000-0005-0000-0000-000004000000}"/>
    <cellStyle name="20 % - Accent2" xfId="3" xr:uid="{00000000-0005-0000-0000-000005000000}"/>
    <cellStyle name="20 % - Accent2 2" xfId="306" xr:uid="{00000000-0005-0000-0000-000006000000}"/>
    <cellStyle name="20 % - Accent3" xfId="4" xr:uid="{00000000-0005-0000-0000-000007000000}"/>
    <cellStyle name="20 % - Accent3 2" xfId="181" xr:uid="{00000000-0005-0000-0000-000008000000}"/>
    <cellStyle name="20 % - Accent4" xfId="5" xr:uid="{00000000-0005-0000-0000-000009000000}"/>
    <cellStyle name="20 % - Accent4 2" xfId="182" xr:uid="{00000000-0005-0000-0000-00000A000000}"/>
    <cellStyle name="20 % - Accent5" xfId="6" xr:uid="{00000000-0005-0000-0000-00000B000000}"/>
    <cellStyle name="20 % - Accent5 2" xfId="183" xr:uid="{00000000-0005-0000-0000-00000C000000}"/>
    <cellStyle name="20 % - Accent6" xfId="7" xr:uid="{00000000-0005-0000-0000-00000D000000}"/>
    <cellStyle name="20 % - Accent6 2" xfId="184" xr:uid="{00000000-0005-0000-0000-00000E000000}"/>
    <cellStyle name="20% - Accent1 2" xfId="185" xr:uid="{00000000-0005-0000-0000-00000F000000}"/>
    <cellStyle name="20% - Accent1 3" xfId="512" xr:uid="{00000000-0005-0000-0000-000010000000}"/>
    <cellStyle name="20% - Accent2 2" xfId="186" xr:uid="{00000000-0005-0000-0000-000011000000}"/>
    <cellStyle name="20% - Accent2 3" xfId="513" xr:uid="{00000000-0005-0000-0000-000012000000}"/>
    <cellStyle name="20% - Accent3 2" xfId="187" xr:uid="{00000000-0005-0000-0000-000013000000}"/>
    <cellStyle name="20% - Accent3 3" xfId="514" xr:uid="{00000000-0005-0000-0000-000014000000}"/>
    <cellStyle name="20% - Accent4 2" xfId="188" xr:uid="{00000000-0005-0000-0000-000015000000}"/>
    <cellStyle name="20% - Accent4 3" xfId="515" xr:uid="{00000000-0005-0000-0000-000016000000}"/>
    <cellStyle name="20% - Accent5 2" xfId="189" xr:uid="{00000000-0005-0000-0000-000017000000}"/>
    <cellStyle name="20% - Accent5 3" xfId="516" xr:uid="{00000000-0005-0000-0000-000018000000}"/>
    <cellStyle name="20% - Accent6 2" xfId="190" xr:uid="{00000000-0005-0000-0000-000019000000}"/>
    <cellStyle name="20% - Accent6 3" xfId="517" xr:uid="{00000000-0005-0000-0000-00001A000000}"/>
    <cellStyle name="40 % - Accent1" xfId="8" xr:uid="{00000000-0005-0000-0000-00001B000000}"/>
    <cellStyle name="40 % - Accent1 2" xfId="191" xr:uid="{00000000-0005-0000-0000-00001C000000}"/>
    <cellStyle name="40 % - Accent2" xfId="9" xr:uid="{00000000-0005-0000-0000-00001D000000}"/>
    <cellStyle name="40 % - Accent2 2" xfId="192" xr:uid="{00000000-0005-0000-0000-00001E000000}"/>
    <cellStyle name="40 % - Accent3" xfId="10" xr:uid="{00000000-0005-0000-0000-00001F000000}"/>
    <cellStyle name="40 % - Accent3 2" xfId="193" xr:uid="{00000000-0005-0000-0000-000020000000}"/>
    <cellStyle name="40 % - Accent4" xfId="11" xr:uid="{00000000-0005-0000-0000-000021000000}"/>
    <cellStyle name="40 % - Accent4 2" xfId="194" xr:uid="{00000000-0005-0000-0000-000022000000}"/>
    <cellStyle name="40 % - Accent5" xfId="12" xr:uid="{00000000-0005-0000-0000-000023000000}"/>
    <cellStyle name="40 % - Accent5 2" xfId="195" xr:uid="{00000000-0005-0000-0000-000024000000}"/>
    <cellStyle name="40 % - Accent6" xfId="13" xr:uid="{00000000-0005-0000-0000-000025000000}"/>
    <cellStyle name="40 % - Accent6 2" xfId="196" xr:uid="{00000000-0005-0000-0000-000026000000}"/>
    <cellStyle name="40% - Accent1 2" xfId="197" xr:uid="{00000000-0005-0000-0000-000027000000}"/>
    <cellStyle name="40% - Accent1 3" xfId="518" xr:uid="{00000000-0005-0000-0000-000028000000}"/>
    <cellStyle name="40% - Accent2 2" xfId="198" xr:uid="{00000000-0005-0000-0000-000029000000}"/>
    <cellStyle name="40% - Accent2 3" xfId="519" xr:uid="{00000000-0005-0000-0000-00002A000000}"/>
    <cellStyle name="40% - Accent3 2" xfId="199" xr:uid="{00000000-0005-0000-0000-00002B000000}"/>
    <cellStyle name="40% - Accent3 3" xfId="520" xr:uid="{00000000-0005-0000-0000-00002C000000}"/>
    <cellStyle name="40% - Accent4 2" xfId="200" xr:uid="{00000000-0005-0000-0000-00002D000000}"/>
    <cellStyle name="40% - Accent4 3" xfId="521" xr:uid="{00000000-0005-0000-0000-00002E000000}"/>
    <cellStyle name="40% - Accent5 2" xfId="201" xr:uid="{00000000-0005-0000-0000-00002F000000}"/>
    <cellStyle name="40% - Accent5 3" xfId="522" xr:uid="{00000000-0005-0000-0000-000030000000}"/>
    <cellStyle name="40% - Accent6 2" xfId="202" xr:uid="{00000000-0005-0000-0000-000031000000}"/>
    <cellStyle name="40% - Accent6 3" xfId="523" xr:uid="{00000000-0005-0000-0000-000032000000}"/>
    <cellStyle name="60 % - Accent1" xfId="14" xr:uid="{00000000-0005-0000-0000-000033000000}"/>
    <cellStyle name="60 % - Accent1 2" xfId="203" xr:uid="{00000000-0005-0000-0000-000034000000}"/>
    <cellStyle name="60 % - Accent2" xfId="15" xr:uid="{00000000-0005-0000-0000-000035000000}"/>
    <cellStyle name="60 % - Accent2 2" xfId="204" xr:uid="{00000000-0005-0000-0000-000036000000}"/>
    <cellStyle name="60 % - Accent3" xfId="16" xr:uid="{00000000-0005-0000-0000-000037000000}"/>
    <cellStyle name="60 % - Accent3 2" xfId="205" xr:uid="{00000000-0005-0000-0000-000038000000}"/>
    <cellStyle name="60 % - Accent4" xfId="17" xr:uid="{00000000-0005-0000-0000-000039000000}"/>
    <cellStyle name="60 % - Accent4 2" xfId="206" xr:uid="{00000000-0005-0000-0000-00003A000000}"/>
    <cellStyle name="60 % - Accent5" xfId="18" xr:uid="{00000000-0005-0000-0000-00003B000000}"/>
    <cellStyle name="60 % - Accent5 2" xfId="207" xr:uid="{00000000-0005-0000-0000-00003C000000}"/>
    <cellStyle name="60 % - Accent6" xfId="19" xr:uid="{00000000-0005-0000-0000-00003D000000}"/>
    <cellStyle name="60 % - Accent6 2" xfId="208" xr:uid="{00000000-0005-0000-0000-00003E000000}"/>
    <cellStyle name="60% - Accent1 2" xfId="209" xr:uid="{00000000-0005-0000-0000-00003F000000}"/>
    <cellStyle name="60% - Accent1 3" xfId="525" xr:uid="{00000000-0005-0000-0000-000040000000}"/>
    <cellStyle name="60% - Accent2 2" xfId="210" xr:uid="{00000000-0005-0000-0000-000041000000}"/>
    <cellStyle name="60% - Accent2 3" xfId="526" xr:uid="{00000000-0005-0000-0000-000042000000}"/>
    <cellStyle name="60% - Accent3 2" xfId="211" xr:uid="{00000000-0005-0000-0000-000043000000}"/>
    <cellStyle name="60% - Accent3 3" xfId="527" xr:uid="{00000000-0005-0000-0000-000044000000}"/>
    <cellStyle name="60% - Accent4 2" xfId="212" xr:uid="{00000000-0005-0000-0000-000045000000}"/>
    <cellStyle name="60% - Accent4 3" xfId="528" xr:uid="{00000000-0005-0000-0000-000046000000}"/>
    <cellStyle name="60% - Accent5 2" xfId="213" xr:uid="{00000000-0005-0000-0000-000047000000}"/>
    <cellStyle name="60% - Accent5 3" xfId="529" xr:uid="{00000000-0005-0000-0000-000048000000}"/>
    <cellStyle name="60% - Accent6 2" xfId="214" xr:uid="{00000000-0005-0000-0000-000049000000}"/>
    <cellStyle name="60% - Accent6 3" xfId="530" xr:uid="{00000000-0005-0000-0000-00004A000000}"/>
    <cellStyle name="Accent1" xfId="20" builtinId="29" customBuiltin="1"/>
    <cellStyle name="Accent1 2" xfId="215" xr:uid="{00000000-0005-0000-0000-00004C000000}"/>
    <cellStyle name="Accent1 3" xfId="531" xr:uid="{00000000-0005-0000-0000-00004D000000}"/>
    <cellStyle name="Accent1 4" xfId="703" xr:uid="{D5F1A489-BB3E-4D06-850A-DB7C372BBDE5}"/>
    <cellStyle name="Accent2" xfId="21" builtinId="33" customBuiltin="1"/>
    <cellStyle name="Accent2 2" xfId="216" xr:uid="{00000000-0005-0000-0000-00004F000000}"/>
    <cellStyle name="Accent2 3" xfId="532" xr:uid="{00000000-0005-0000-0000-000050000000}"/>
    <cellStyle name="Accent2 4" xfId="704" xr:uid="{5B93CCA1-5968-466C-939C-53C8667B0AA2}"/>
    <cellStyle name="Accent3" xfId="22" builtinId="37" customBuiltin="1"/>
    <cellStyle name="Accent3 2" xfId="217" xr:uid="{00000000-0005-0000-0000-000052000000}"/>
    <cellStyle name="Accent3 3" xfId="533" xr:uid="{00000000-0005-0000-0000-000053000000}"/>
    <cellStyle name="Accent3 4" xfId="705" xr:uid="{7BCD94CE-D676-4566-B5AF-4E312BC7E12C}"/>
    <cellStyle name="Accent4" xfId="23" builtinId="41" customBuiltin="1"/>
    <cellStyle name="Accent4 2" xfId="218" xr:uid="{00000000-0005-0000-0000-000055000000}"/>
    <cellStyle name="Accent4 3" xfId="534" xr:uid="{00000000-0005-0000-0000-000056000000}"/>
    <cellStyle name="Accent4 4" xfId="706" xr:uid="{D8610021-8769-4DB6-8723-217E5F492557}"/>
    <cellStyle name="Accent5" xfId="24" builtinId="45" customBuiltin="1"/>
    <cellStyle name="Accent5 2" xfId="219" xr:uid="{00000000-0005-0000-0000-000058000000}"/>
    <cellStyle name="Accent5 3" xfId="535" xr:uid="{00000000-0005-0000-0000-000059000000}"/>
    <cellStyle name="Accent5 4" xfId="707" xr:uid="{80D3E4F4-957B-4F26-9DED-127F4CFE7626}"/>
    <cellStyle name="Accent6" xfId="25" builtinId="49" customBuiltin="1"/>
    <cellStyle name="Accent6 2" xfId="220" xr:uid="{00000000-0005-0000-0000-00005B000000}"/>
    <cellStyle name="Accent6 3" xfId="536" xr:uid="{00000000-0005-0000-0000-00005C000000}"/>
    <cellStyle name="Accent6 4" xfId="708" xr:uid="{F7279C9E-B159-45E3-BB32-315F288C8E9C}"/>
    <cellStyle name="Avertissement" xfId="163" xr:uid="{00000000-0005-0000-0000-00005D000000}"/>
    <cellStyle name="Avertissement 2" xfId="221" xr:uid="{00000000-0005-0000-0000-00005E000000}"/>
    <cellStyle name="Bad" xfId="54" builtinId="27" customBuiltin="1"/>
    <cellStyle name="Bad 2" xfId="222" xr:uid="{00000000-0005-0000-0000-000060000000}"/>
    <cellStyle name="Bad 3" xfId="537" xr:uid="{00000000-0005-0000-0000-000061000000}"/>
    <cellStyle name="Bad 4" xfId="709" xr:uid="{9B0B119C-3939-4E50-ACFC-8D1608EE54C2}"/>
    <cellStyle name="BASE" xfId="26" xr:uid="{00000000-0005-0000-0000-000062000000}"/>
    <cellStyle name="Besuchter Hyperlink" xfId="27" xr:uid="{00000000-0005-0000-0000-000063000000}"/>
    <cellStyle name="Besuchter Hyperlink 2" xfId="224" xr:uid="{00000000-0005-0000-0000-000064000000}"/>
    <cellStyle name="Besuchtɥr Hyperlink" xfId="28" xr:uid="{00000000-0005-0000-0000-000065000000}"/>
    <cellStyle name="Besuchtɥr Hyperlink 2" xfId="225" xr:uid="{00000000-0005-0000-0000-000066000000}"/>
    <cellStyle name="Calcul" xfId="29" xr:uid="{00000000-0005-0000-0000-000067000000}"/>
    <cellStyle name="Calcul 2" xfId="226" xr:uid="{00000000-0005-0000-0000-000068000000}"/>
    <cellStyle name="Calculation 2" xfId="227" xr:uid="{00000000-0005-0000-0000-000069000000}"/>
    <cellStyle name="Calculation 3" xfId="538" xr:uid="{00000000-0005-0000-0000-00006A000000}"/>
    <cellStyle name="čárky [0]_06-ORDER-Hradec" xfId="30" xr:uid="{00000000-0005-0000-0000-00006B000000}"/>
    <cellStyle name="čárky_06-ORDER-Hradec" xfId="31" xr:uid="{00000000-0005-0000-0000-00006C000000}"/>
    <cellStyle name="Cellule liée" xfId="58" xr:uid="{00000000-0005-0000-0000-00006D000000}"/>
    <cellStyle name="Cellule liée 2" xfId="229" xr:uid="{00000000-0005-0000-0000-00006E000000}"/>
    <cellStyle name="Check Cell" xfId="160" builtinId="23" customBuiltin="1"/>
    <cellStyle name="Check Cell 2" xfId="230" xr:uid="{00000000-0005-0000-0000-000070000000}"/>
    <cellStyle name="Check Cell 3" xfId="539" xr:uid="{00000000-0005-0000-0000-000071000000}"/>
    <cellStyle name="Check Cell 4" xfId="722" xr:uid="{595E387C-44F0-4A5F-A7C8-89FA2CFC97BE}"/>
    <cellStyle name="Comma  - Style1" xfId="32" xr:uid="{00000000-0005-0000-0000-000072000000}"/>
    <cellStyle name="Comma  - Style2" xfId="33" xr:uid="{00000000-0005-0000-0000-000073000000}"/>
    <cellStyle name="Comma  - Style3" xfId="34" xr:uid="{00000000-0005-0000-0000-000074000000}"/>
    <cellStyle name="Comma  - Style4" xfId="35" xr:uid="{00000000-0005-0000-0000-000075000000}"/>
    <cellStyle name="Comma  - Style5" xfId="36" xr:uid="{00000000-0005-0000-0000-000076000000}"/>
    <cellStyle name="Comma  - Style6" xfId="37" xr:uid="{00000000-0005-0000-0000-000077000000}"/>
    <cellStyle name="Comma  - Style7" xfId="38" xr:uid="{00000000-0005-0000-0000-000078000000}"/>
    <cellStyle name="Comma  - Style8" xfId="39" xr:uid="{00000000-0005-0000-0000-000079000000}"/>
    <cellStyle name="Comma 10" xfId="359" xr:uid="{00000000-0005-0000-0000-00007A000000}"/>
    <cellStyle name="Comma 11" xfId="322" xr:uid="{00000000-0005-0000-0000-00007B000000}"/>
    <cellStyle name="Comma 12" xfId="353" xr:uid="{00000000-0005-0000-0000-00007C000000}"/>
    <cellStyle name="Comma 13" xfId="316" xr:uid="{00000000-0005-0000-0000-00007D000000}"/>
    <cellStyle name="Comma 14" xfId="354" xr:uid="{00000000-0005-0000-0000-00007E000000}"/>
    <cellStyle name="Comma 15" xfId="315" xr:uid="{00000000-0005-0000-0000-00007F000000}"/>
    <cellStyle name="Comma 16" xfId="355" xr:uid="{00000000-0005-0000-0000-000080000000}"/>
    <cellStyle name="Comma 17" xfId="313" xr:uid="{00000000-0005-0000-0000-000081000000}"/>
    <cellStyle name="Comma 18" xfId="352" xr:uid="{00000000-0005-0000-0000-000082000000}"/>
    <cellStyle name="Comma 19" xfId="312" xr:uid="{00000000-0005-0000-0000-000083000000}"/>
    <cellStyle name="Comma 2" xfId="349" xr:uid="{00000000-0005-0000-0000-000084000000}"/>
    <cellStyle name="Comma 20" xfId="350" xr:uid="{00000000-0005-0000-0000-000085000000}"/>
    <cellStyle name="Comma 21" xfId="311" xr:uid="{00000000-0005-0000-0000-000086000000}"/>
    <cellStyle name="Comma 22" xfId="351" xr:uid="{00000000-0005-0000-0000-000087000000}"/>
    <cellStyle name="Comma 23" xfId="223" xr:uid="{00000000-0005-0000-0000-000088000000}"/>
    <cellStyle name="Comma 24" xfId="348" xr:uid="{00000000-0005-0000-0000-000089000000}"/>
    <cellStyle name="Comma 25" xfId="228" xr:uid="{00000000-0005-0000-0000-00008A000000}"/>
    <cellStyle name="Comma 26" xfId="343" xr:uid="{00000000-0005-0000-0000-00008B000000}"/>
    <cellStyle name="Comma 27" xfId="385" xr:uid="{00000000-0005-0000-0000-00008C000000}"/>
    <cellStyle name="Comma 28" xfId="344" xr:uid="{00000000-0005-0000-0000-00008D000000}"/>
    <cellStyle name="Comma 29" xfId="387" xr:uid="{00000000-0005-0000-0000-00008E000000}"/>
    <cellStyle name="Comma 3" xfId="321" xr:uid="{00000000-0005-0000-0000-00008F000000}"/>
    <cellStyle name="Comma 30" xfId="345" xr:uid="{00000000-0005-0000-0000-000090000000}"/>
    <cellStyle name="Comma 31" xfId="388" xr:uid="{00000000-0005-0000-0000-000091000000}"/>
    <cellStyle name="Comma 32" xfId="346" xr:uid="{00000000-0005-0000-0000-000092000000}"/>
    <cellStyle name="Comma 33" xfId="389" xr:uid="{00000000-0005-0000-0000-000093000000}"/>
    <cellStyle name="Comma 34" xfId="347" xr:uid="{00000000-0005-0000-0000-000094000000}"/>
    <cellStyle name="Comma 35" xfId="390" xr:uid="{00000000-0005-0000-0000-000095000000}"/>
    <cellStyle name="Comma 36" xfId="324" xr:uid="{00000000-0005-0000-0000-000096000000}"/>
    <cellStyle name="Comma 37" xfId="417" xr:uid="{00000000-0005-0000-0000-000097000000}"/>
    <cellStyle name="Comma 38" xfId="325" xr:uid="{00000000-0005-0000-0000-000098000000}"/>
    <cellStyle name="Comma 39" xfId="418" xr:uid="{00000000-0005-0000-0000-000099000000}"/>
    <cellStyle name="Comma 4" xfId="357" xr:uid="{00000000-0005-0000-0000-00009A000000}"/>
    <cellStyle name="Comma 40" xfId="326" xr:uid="{00000000-0005-0000-0000-00009B000000}"/>
    <cellStyle name="Comma 41" xfId="419" xr:uid="{00000000-0005-0000-0000-00009C000000}"/>
    <cellStyle name="Comma 42" xfId="327" xr:uid="{00000000-0005-0000-0000-00009D000000}"/>
    <cellStyle name="Comma 43" xfId="420" xr:uid="{00000000-0005-0000-0000-00009E000000}"/>
    <cellStyle name="Comma 44" xfId="328" xr:uid="{00000000-0005-0000-0000-00009F000000}"/>
    <cellStyle name="Comma 45" xfId="421" xr:uid="{00000000-0005-0000-0000-0000A0000000}"/>
    <cellStyle name="Comma 46" xfId="329" xr:uid="{00000000-0005-0000-0000-0000A1000000}"/>
    <cellStyle name="Comma 47" xfId="422" xr:uid="{00000000-0005-0000-0000-0000A2000000}"/>
    <cellStyle name="Comma 48" xfId="330" xr:uid="{00000000-0005-0000-0000-0000A3000000}"/>
    <cellStyle name="Comma 49" xfId="414" xr:uid="{00000000-0005-0000-0000-0000A4000000}"/>
    <cellStyle name="Comma 5" xfId="320" xr:uid="{00000000-0005-0000-0000-0000A5000000}"/>
    <cellStyle name="Comma 50" xfId="333" xr:uid="{00000000-0005-0000-0000-0000A6000000}"/>
    <cellStyle name="Comma 51" xfId="415" xr:uid="{00000000-0005-0000-0000-0000A7000000}"/>
    <cellStyle name="Comma 52" xfId="334" xr:uid="{00000000-0005-0000-0000-0000A8000000}"/>
    <cellStyle name="Comma 53" xfId="413" xr:uid="{00000000-0005-0000-0000-0000A9000000}"/>
    <cellStyle name="Comma 54" xfId="335" xr:uid="{00000000-0005-0000-0000-0000AA000000}"/>
    <cellStyle name="Comma 55" xfId="416" xr:uid="{00000000-0005-0000-0000-0000AB000000}"/>
    <cellStyle name="Comma 56" xfId="336" xr:uid="{00000000-0005-0000-0000-0000AC000000}"/>
    <cellStyle name="Comma 57" xfId="423" xr:uid="{00000000-0005-0000-0000-0000AD000000}"/>
    <cellStyle name="Comma 58" xfId="337" xr:uid="{00000000-0005-0000-0000-0000AE000000}"/>
    <cellStyle name="Comma 59" xfId="424" xr:uid="{00000000-0005-0000-0000-0000AF000000}"/>
    <cellStyle name="Comma 6" xfId="358" xr:uid="{00000000-0005-0000-0000-0000B0000000}"/>
    <cellStyle name="Comma 60" xfId="332" xr:uid="{00000000-0005-0000-0000-0000B1000000}"/>
    <cellStyle name="Comma 61" xfId="426" xr:uid="{00000000-0005-0000-0000-0000B2000000}"/>
    <cellStyle name="Comma 62" xfId="331" xr:uid="{00000000-0005-0000-0000-0000B3000000}"/>
    <cellStyle name="Comma 63" xfId="425" xr:uid="{00000000-0005-0000-0000-0000B4000000}"/>
    <cellStyle name="Comma 64" xfId="338" xr:uid="{00000000-0005-0000-0000-0000B5000000}"/>
    <cellStyle name="Comma 65" xfId="427" xr:uid="{00000000-0005-0000-0000-0000B6000000}"/>
    <cellStyle name="Comma 66" xfId="318" xr:uid="{00000000-0005-0000-0000-0000B7000000}"/>
    <cellStyle name="Comma 67" xfId="763" xr:uid="{7A16D113-3FF2-4CDC-A5D3-657321BB5717}"/>
    <cellStyle name="Comma 68" xfId="698" xr:uid="{88EB7485-3940-4C66-A6CC-71BAB5B0ABF5}"/>
    <cellStyle name="Comma 69" xfId="725" xr:uid="{28CF45FA-B1CC-4D3C-B7C1-D7ABF833F4F2}"/>
    <cellStyle name="Comma 7" xfId="319" xr:uid="{00000000-0005-0000-0000-0000B8000000}"/>
    <cellStyle name="Comma 70" xfId="727" xr:uid="{C19D073C-F1C8-4337-9D4E-A5BBCBFE0026}"/>
    <cellStyle name="Comma 71" xfId="726" xr:uid="{28F81F13-E9BE-430A-8F22-311447703B3E}"/>
    <cellStyle name="Comma 8" xfId="356" xr:uid="{00000000-0005-0000-0000-0000B9000000}"/>
    <cellStyle name="Comma 9" xfId="323" xr:uid="{00000000-0005-0000-0000-0000BA000000}"/>
    <cellStyle name="Commentaire" xfId="73" xr:uid="{00000000-0005-0000-0000-0000BB000000}"/>
    <cellStyle name="Commentaire 2" xfId="166" xr:uid="{00000000-0005-0000-0000-0000BC000000}"/>
    <cellStyle name="Commentaire 2 2" xfId="616" xr:uid="{00000000-0005-0000-0000-0000BD000000}"/>
    <cellStyle name="Commentaire 3" xfId="232" xr:uid="{00000000-0005-0000-0000-0000BE000000}"/>
    <cellStyle name="Commentaire 3 2" xfId="632" xr:uid="{00000000-0005-0000-0000-0000BF000000}"/>
    <cellStyle name="Commentaire 4" xfId="591" xr:uid="{00000000-0005-0000-0000-0000C0000000}"/>
    <cellStyle name="Con. Firm" xfId="40" xr:uid="{00000000-0005-0000-0000-0000C1000000}"/>
    <cellStyle name="Con. Firm 2" xfId="41" xr:uid="{00000000-0005-0000-0000-0000C2000000}"/>
    <cellStyle name="Con. Firm 2 2" xfId="234" xr:uid="{00000000-0005-0000-0000-0000C3000000}"/>
    <cellStyle name="Con. Firm 3" xfId="42" xr:uid="{00000000-0005-0000-0000-0000C4000000}"/>
    <cellStyle name="Con. Firm 3 2" xfId="235" xr:uid="{00000000-0005-0000-0000-0000C5000000}"/>
    <cellStyle name="Con. Firm 4" xfId="233" xr:uid="{00000000-0005-0000-0000-0000C6000000}"/>
    <cellStyle name="Con. Firm 5" xfId="342" xr:uid="{00000000-0005-0000-0000-0000C7000000}"/>
    <cellStyle name="Con. Firm_#49 103-RA-0312-BA 0000M1001" xfId="43" xr:uid="{00000000-0005-0000-0000-0000C8000000}"/>
    <cellStyle name="Currefcy" xfId="44" xr:uid="{00000000-0005-0000-0000-0000C9000000}"/>
    <cellStyle name="Currefcy 2" xfId="583" xr:uid="{00000000-0005-0000-0000-0000CA000000}"/>
    <cellStyle name="Currency 2" xfId="699" xr:uid="{4553F414-7D12-4192-A826-EDBDC91CB009}"/>
    <cellStyle name="Dezimal [0]_ANLAG_SP" xfId="45" xr:uid="{00000000-0005-0000-0000-0000CB000000}"/>
    <cellStyle name="Dezimal_35" xfId="46" xr:uid="{00000000-0005-0000-0000-0000CC000000}"/>
    <cellStyle name="E&amp;Y House" xfId="47" xr:uid="{00000000-0005-0000-0000-0000CD000000}"/>
    <cellStyle name="E&amp;Y House 2" xfId="236" xr:uid="{00000000-0005-0000-0000-0000CE000000}"/>
    <cellStyle name="Entrée" xfId="53" xr:uid="{00000000-0005-0000-0000-0000CF000000}"/>
    <cellStyle name="Entrée 2" xfId="237" xr:uid="{00000000-0005-0000-0000-0000D0000000}"/>
    <cellStyle name="Euro" xfId="48" xr:uid="{00000000-0005-0000-0000-0000D1000000}"/>
    <cellStyle name="Euro 2" xfId="584" xr:uid="{00000000-0005-0000-0000-0000D2000000}"/>
    <cellStyle name="Explanatory Text" xfId="151" builtinId="53" customBuiltin="1"/>
    <cellStyle name="Explanatory Text 2" xfId="238" xr:uid="{00000000-0005-0000-0000-0000D4000000}"/>
    <cellStyle name="Explanatory Text 3" xfId="542" xr:uid="{00000000-0005-0000-0000-0000D5000000}"/>
    <cellStyle name="Explanatory Text 4" xfId="715" xr:uid="{079FC5CE-2AF9-4AEF-811F-C32F9297C447}"/>
    <cellStyle name="EY House" xfId="49" xr:uid="{00000000-0005-0000-0000-0000D6000000}"/>
    <cellStyle name="EY House 2" xfId="239" xr:uid="{00000000-0005-0000-0000-0000D7000000}"/>
    <cellStyle name="Good" xfId="138" builtinId="26" customBuiltin="1"/>
    <cellStyle name="Good 2" xfId="240" xr:uid="{00000000-0005-0000-0000-0000D9000000}"/>
    <cellStyle name="Good 3" xfId="543" xr:uid="{00000000-0005-0000-0000-0000DA000000}"/>
    <cellStyle name="Good 4" xfId="712" xr:uid="{46235A35-1779-4896-9D6E-383C71C8F65A}"/>
    <cellStyle name="Header1" xfId="50" xr:uid="{00000000-0005-0000-0000-0000DB000000}"/>
    <cellStyle name="Header1 2" xfId="241" xr:uid="{00000000-0005-0000-0000-0000DC000000}"/>
    <cellStyle name="Header2" xfId="51" xr:uid="{00000000-0005-0000-0000-0000DD000000}"/>
    <cellStyle name="Header2 2" xfId="242" xr:uid="{00000000-0005-0000-0000-0000DE000000}"/>
    <cellStyle name="Heading 1" xfId="153" builtinId="16" customBuiltin="1"/>
    <cellStyle name="Heading 1 2" xfId="243" xr:uid="{00000000-0005-0000-0000-0000E0000000}"/>
    <cellStyle name="Heading 1 3" xfId="544" xr:uid="{00000000-0005-0000-0000-0000E1000000}"/>
    <cellStyle name="Heading 1 4" xfId="717" xr:uid="{8B4A65FA-1D78-4DF9-81A6-3E9B9A6620D1}"/>
    <cellStyle name="Heading 2" xfId="154" builtinId="17" customBuiltin="1"/>
    <cellStyle name="Heading 2 2" xfId="244" xr:uid="{00000000-0005-0000-0000-0000E3000000}"/>
    <cellStyle name="Heading 2 3" xfId="545" xr:uid="{00000000-0005-0000-0000-0000E4000000}"/>
    <cellStyle name="Heading 2 4" xfId="718" xr:uid="{9254CCF6-D7DD-4186-893C-EB53E586F202}"/>
    <cellStyle name="Heading 3" xfId="155" builtinId="18" customBuiltin="1"/>
    <cellStyle name="Heading 3 2" xfId="245" xr:uid="{00000000-0005-0000-0000-0000E6000000}"/>
    <cellStyle name="Heading 3 3" xfId="546" xr:uid="{00000000-0005-0000-0000-0000E7000000}"/>
    <cellStyle name="Heading 3 4" xfId="719" xr:uid="{6ECD92A0-3DEC-498F-8D54-8700F62716EA}"/>
    <cellStyle name="Heading 4" xfId="156" builtinId="19" customBuiltin="1"/>
    <cellStyle name="Heading 4 2" xfId="246" xr:uid="{00000000-0005-0000-0000-0000E9000000}"/>
    <cellStyle name="Heading 4 3" xfId="547" xr:uid="{00000000-0005-0000-0000-0000EA000000}"/>
    <cellStyle name="Heading 4 4" xfId="720" xr:uid="{0B5F4C23-5B29-4897-88C9-2D09CF915465}"/>
    <cellStyle name="Hyperlink" xfId="52" builtinId="8"/>
    <cellStyle name="Hyperlink 2" xfId="579" xr:uid="{00000000-0005-0000-0000-0000EC000000}"/>
    <cellStyle name="Input 2" xfId="247" xr:uid="{00000000-0005-0000-0000-0000ED000000}"/>
    <cellStyle name="Input 3" xfId="548" xr:uid="{00000000-0005-0000-0000-0000EE000000}"/>
    <cellStyle name="Insatisfaisant" xfId="766" xr:uid="{2D0469C6-A4C5-4CAA-9070-396476301E23}"/>
    <cellStyle name="Insatisfaisant 2" xfId="248" xr:uid="{00000000-0005-0000-0000-0000EF000000}"/>
    <cellStyle name="Insatisfaisant 3" xfId="585" xr:uid="{00000000-0005-0000-0000-0000F0000000}"/>
    <cellStyle name="Insatisfaisant 4" xfId="549" xr:uid="{00000000-0005-0000-0000-0000F1000000}"/>
    <cellStyle name="Komma [0]_CM_DATA_TRAXIS" xfId="55" xr:uid="{00000000-0005-0000-0000-0000F2000000}"/>
    <cellStyle name="Komma_CM_DATA_TRAXIS" xfId="56" xr:uid="{00000000-0005-0000-0000-0000F3000000}"/>
    <cellStyle name="Lien hypertexte visité_Page 9 pour Marcus Sac à Puce" xfId="57" xr:uid="{00000000-0005-0000-0000-0000F4000000}"/>
    <cellStyle name="Linked Cell 2" xfId="249" xr:uid="{00000000-0005-0000-0000-0000F5000000}"/>
    <cellStyle name="Linked Cell 3" xfId="550" xr:uid="{00000000-0005-0000-0000-0000F6000000}"/>
    <cellStyle name="měny_06-ORDER-Hradec" xfId="59" xr:uid="{00000000-0005-0000-0000-0000F7000000}"/>
    <cellStyle name="Milliers 10" xfId="499" xr:uid="{00000000-0005-0000-0000-0000F8000000}"/>
    <cellStyle name="Milliers 11" xfId="495" xr:uid="{00000000-0005-0000-0000-0000F9000000}"/>
    <cellStyle name="Milliers 12" xfId="493" xr:uid="{00000000-0005-0000-0000-0000FA000000}"/>
    <cellStyle name="Milliers 13" xfId="496" xr:uid="{00000000-0005-0000-0000-0000FB000000}"/>
    <cellStyle name="Milliers 14" xfId="487" xr:uid="{00000000-0005-0000-0000-0000FC000000}"/>
    <cellStyle name="Milliers 2" xfId="481" xr:uid="{00000000-0005-0000-0000-0000FD000000}"/>
    <cellStyle name="Milliers 3" xfId="488" xr:uid="{00000000-0005-0000-0000-0000FE000000}"/>
    <cellStyle name="Milliers 4" xfId="484" xr:uid="{00000000-0005-0000-0000-0000FF000000}"/>
    <cellStyle name="Milliers 5" xfId="494" xr:uid="{00000000-0005-0000-0000-000000010000}"/>
    <cellStyle name="Milliers 6" xfId="485" xr:uid="{00000000-0005-0000-0000-000001010000}"/>
    <cellStyle name="Milliers 7" xfId="500" xr:uid="{00000000-0005-0000-0000-000002010000}"/>
    <cellStyle name="Milliers 8" xfId="498" xr:uid="{00000000-0005-0000-0000-000003010000}"/>
    <cellStyle name="Milliers 9" xfId="501" xr:uid="{00000000-0005-0000-0000-000004010000}"/>
    <cellStyle name="monthly" xfId="60" xr:uid="{00000000-0005-0000-0000-000005010000}"/>
    <cellStyle name="monthly 2" xfId="586" xr:uid="{00000000-0005-0000-0000-000006010000}"/>
    <cellStyle name="monthly 2 2" xfId="696" xr:uid="{00000000-0005-0000-0000-000007010000}"/>
    <cellStyle name="monthly 2 2 2" xfId="762" xr:uid="{F741910D-8BAC-4509-A3FF-2F67104573A6}"/>
    <cellStyle name="monthly 3" xfId="678" xr:uid="{00000000-0005-0000-0000-000008010000}"/>
    <cellStyle name="monthly 3 2" xfId="749" xr:uid="{7162D182-F90E-4B2C-957A-6CF59644DD9D}"/>
    <cellStyle name="Neutral" xfId="61" builtinId="28" customBuiltin="1"/>
    <cellStyle name="Neutral 2" xfId="250" xr:uid="{00000000-0005-0000-0000-00000A010000}"/>
    <cellStyle name="Neutral 3" xfId="551" xr:uid="{00000000-0005-0000-0000-00000B010000}"/>
    <cellStyle name="Neutral 4" xfId="710" xr:uid="{3FA756AA-DFB5-40E4-824A-312FA68A2114}"/>
    <cellStyle name="Neutre" xfId="767" xr:uid="{D7150ECE-0C77-4C79-B97A-DB94B5E51C57}"/>
    <cellStyle name="Neutre 2" xfId="251" xr:uid="{00000000-0005-0000-0000-00000C010000}"/>
    <cellStyle name="Neutre 3" xfId="587" xr:uid="{00000000-0005-0000-0000-00000D010000}"/>
    <cellStyle name="Neutre 4" xfId="552" xr:uid="{00000000-0005-0000-0000-00000E010000}"/>
    <cellStyle name="Normal" xfId="0" builtinId="0"/>
    <cellStyle name="Normal - Style1" xfId="62" xr:uid="{00000000-0005-0000-0000-000010010000}"/>
    <cellStyle name="Normal 10" xfId="179" xr:uid="{00000000-0005-0000-0000-000011010000}"/>
    <cellStyle name="Normal 10 2" xfId="628" xr:uid="{00000000-0005-0000-0000-000012010000}"/>
    <cellStyle name="Normal 100" xfId="339" xr:uid="{00000000-0005-0000-0000-000013010000}"/>
    <cellStyle name="Normal 101" xfId="457" xr:uid="{00000000-0005-0000-0000-000014010000}"/>
    <cellStyle name="Normal 102" xfId="464" xr:uid="{00000000-0005-0000-0000-000015010000}"/>
    <cellStyle name="Normal 103" xfId="462" xr:uid="{00000000-0005-0000-0000-000016010000}"/>
    <cellStyle name="Normal 104" xfId="460" xr:uid="{00000000-0005-0000-0000-000017010000}"/>
    <cellStyle name="Normal 105" xfId="459" xr:uid="{00000000-0005-0000-0000-000018010000}"/>
    <cellStyle name="Normal 106" xfId="458" xr:uid="{00000000-0005-0000-0000-000019010000}"/>
    <cellStyle name="Normal 107" xfId="461" xr:uid="{00000000-0005-0000-0000-00001A010000}"/>
    <cellStyle name="Normal 108" xfId="486" xr:uid="{00000000-0005-0000-0000-00001B010000}"/>
    <cellStyle name="Normal 109" xfId="480" xr:uid="{00000000-0005-0000-0000-00001C010000}"/>
    <cellStyle name="Normal 11" xfId="174" xr:uid="{00000000-0005-0000-0000-00001D010000}"/>
    <cellStyle name="Normal 11 2" xfId="623" xr:uid="{00000000-0005-0000-0000-00001E010000}"/>
    <cellStyle name="Normal 110" xfId="490" xr:uid="{00000000-0005-0000-0000-00001F010000}"/>
    <cellStyle name="Normal 111" xfId="497" xr:uid="{00000000-0005-0000-0000-000020010000}"/>
    <cellStyle name="Normal 112" xfId="482" xr:uid="{00000000-0005-0000-0000-000021010000}"/>
    <cellStyle name="Normal 113" xfId="489" xr:uid="{00000000-0005-0000-0000-000022010000}"/>
    <cellStyle name="Normal 114" xfId="502" xr:uid="{00000000-0005-0000-0000-000023010000}"/>
    <cellStyle name="Normal 115" xfId="483" xr:uid="{00000000-0005-0000-0000-000024010000}"/>
    <cellStyle name="Normal 116" xfId="503" xr:uid="{00000000-0005-0000-0000-000025010000}"/>
    <cellStyle name="Normal 117" xfId="504" xr:uid="{00000000-0005-0000-0000-000026010000}"/>
    <cellStyle name="Normal 118" xfId="505" xr:uid="{00000000-0005-0000-0000-000027010000}"/>
    <cellStyle name="Normal 119" xfId="506" xr:uid="{00000000-0005-0000-0000-000028010000}"/>
    <cellStyle name="Normal 12" xfId="178" xr:uid="{00000000-0005-0000-0000-000029010000}"/>
    <cellStyle name="Normal 12 2" xfId="627" xr:uid="{00000000-0005-0000-0000-00002A010000}"/>
    <cellStyle name="Normal 120" xfId="507" xr:uid="{00000000-0005-0000-0000-00002B010000}"/>
    <cellStyle name="Normal 121" xfId="508" xr:uid="{00000000-0005-0000-0000-00002C010000}"/>
    <cellStyle name="Normal 122" xfId="582" xr:uid="{00000000-0005-0000-0000-00002D010000}"/>
    <cellStyle name="Normal 123" xfId="655" xr:uid="{00000000-0005-0000-0000-00002E010000}"/>
    <cellStyle name="Normal 124" xfId="683" xr:uid="{00000000-0005-0000-0000-00002F010000}"/>
    <cellStyle name="Normal 125" xfId="509" xr:uid="{00000000-0005-0000-0000-000030010000}"/>
    <cellStyle name="Normal 126" xfId="570" xr:uid="{00000000-0005-0000-0000-000031010000}"/>
    <cellStyle name="Normal 126 2" xfId="742" xr:uid="{483D8FFB-95F8-4636-B248-8CB8E1C85158}"/>
    <cellStyle name="Normal 127" xfId="540" xr:uid="{00000000-0005-0000-0000-000032010000}"/>
    <cellStyle name="Normal 127 2" xfId="736" xr:uid="{700A7974-A621-4B9C-888E-5C6C3066BC25}"/>
    <cellStyle name="Normal 128" xfId="685" xr:uid="{00000000-0005-0000-0000-000033010000}"/>
    <cellStyle name="Normal 128 2" xfId="753" xr:uid="{8619D442-B20D-4FC1-AC21-7093A1A2B0B1}"/>
    <cellStyle name="Normal 129" xfId="691" xr:uid="{00000000-0005-0000-0000-000034010000}"/>
    <cellStyle name="Normal 129 2" xfId="757" xr:uid="{0DEC9CDB-A5D8-4638-B43C-432310C1B2E4}"/>
    <cellStyle name="Normal 13" xfId="175" xr:uid="{00000000-0005-0000-0000-000035010000}"/>
    <cellStyle name="Normal 13 2" xfId="624" xr:uid="{00000000-0005-0000-0000-000036010000}"/>
    <cellStyle name="Normal 130" xfId="524" xr:uid="{00000000-0005-0000-0000-000037010000}"/>
    <cellStyle name="Normal 130 2" xfId="735" xr:uid="{EEAEE974-3BDC-4962-95ED-B54A6B4BB89F}"/>
    <cellStyle name="Normal 131" xfId="573" xr:uid="{00000000-0005-0000-0000-000038010000}"/>
    <cellStyle name="Normal 131 2" xfId="745" xr:uid="{D689EF32-C838-4FF3-B09F-1B96BA59AA66}"/>
    <cellStyle name="Normal 132" xfId="692" xr:uid="{00000000-0005-0000-0000-000039010000}"/>
    <cellStyle name="Normal 132 2" xfId="758" xr:uid="{8A359935-5C95-46A0-B7D5-38D6724E7C73}"/>
    <cellStyle name="Normal 133" xfId="689" xr:uid="{00000000-0005-0000-0000-00003A010000}"/>
    <cellStyle name="Normal 133 2" xfId="756" xr:uid="{35FD47C3-4EEF-4D0D-AEAB-1D791976B935}"/>
    <cellStyle name="Normal 134" xfId="556" xr:uid="{00000000-0005-0000-0000-00003B010000}"/>
    <cellStyle name="Normal 134 2" xfId="739" xr:uid="{17343E58-B968-461B-8CBD-37421DBD0951}"/>
    <cellStyle name="Normal 135" xfId="511" xr:uid="{00000000-0005-0000-0000-00003C010000}"/>
    <cellStyle name="Normal 135 2" xfId="734" xr:uid="{3FCFCB02-2211-446D-BEC3-BDE5A3D3DC7C}"/>
    <cellStyle name="Normal 136" xfId="541" xr:uid="{00000000-0005-0000-0000-00003D010000}"/>
    <cellStyle name="Normal 136 2" xfId="737" xr:uid="{0EE23D14-2626-42A7-B2CF-49865898F2C2}"/>
    <cellStyle name="Normal 137" xfId="693" xr:uid="{00000000-0005-0000-0000-00003E010000}"/>
    <cellStyle name="Normal 137 2" xfId="759" xr:uid="{54B52982-9D79-4127-ADFF-5B51C8BF7980}"/>
    <cellStyle name="Normal 138" xfId="695" xr:uid="{00000000-0005-0000-0000-00003F010000}"/>
    <cellStyle name="Normal 138 2" xfId="761" xr:uid="{66AD2FB6-F0F1-4C14-BC01-9F80CA136F50}"/>
    <cellStyle name="Normal 139" xfId="572" xr:uid="{00000000-0005-0000-0000-000040010000}"/>
    <cellStyle name="Normal 139 2" xfId="744" xr:uid="{07069B5F-2947-49D0-8E0B-69F2BDFE2D39}"/>
    <cellStyle name="Normal 14" xfId="177" xr:uid="{00000000-0005-0000-0000-000041010000}"/>
    <cellStyle name="Normal 14 2" xfId="626" xr:uid="{00000000-0005-0000-0000-000042010000}"/>
    <cellStyle name="Normal 140" xfId="553" xr:uid="{00000000-0005-0000-0000-000043010000}"/>
    <cellStyle name="Normal 140 2" xfId="738" xr:uid="{42964EFC-7AD9-4087-B271-806F00B84839}"/>
    <cellStyle name="Normal 141" xfId="557" xr:uid="{00000000-0005-0000-0000-000044010000}"/>
    <cellStyle name="Normal 141 2" xfId="740" xr:uid="{DD4EFA8F-98A0-4374-8591-EE02AF58D0BF}"/>
    <cellStyle name="Normal 142" xfId="687" xr:uid="{00000000-0005-0000-0000-000045010000}"/>
    <cellStyle name="Normal 142 2" xfId="754" xr:uid="{D4E46DE3-D433-4F0F-AB69-D358C1E10889}"/>
    <cellStyle name="Normal 143" xfId="694" xr:uid="{00000000-0005-0000-0000-000046010000}"/>
    <cellStyle name="Normal 143 2" xfId="760" xr:uid="{1B1CACAD-E81C-4011-BB58-D25A188EA0B0}"/>
    <cellStyle name="Normal 144" xfId="688" xr:uid="{00000000-0005-0000-0000-000047010000}"/>
    <cellStyle name="Normal 144 2" xfId="755" xr:uid="{4E016BE7-9987-4DA9-95B1-B2BB1EA66B42}"/>
    <cellStyle name="Normal 145" xfId="558" xr:uid="{00000000-0005-0000-0000-000048010000}"/>
    <cellStyle name="Normal 145 2" xfId="741" xr:uid="{3C4A2AEE-505A-461E-876B-B611CAAEA764}"/>
    <cellStyle name="Normal 146" xfId="764" xr:uid="{4D87FB4F-69E3-4B11-9905-0004A2FFDABA}"/>
    <cellStyle name="Normal 147" xfId="765" xr:uid="{0ED49243-6FD3-40BA-8EDD-56729BC065AA}"/>
    <cellStyle name="Normal 148" xfId="701" xr:uid="{3D1F8AF9-33C5-4E68-9099-49BA6D593C21}"/>
    <cellStyle name="Normal 149" xfId="697" xr:uid="{7D777A15-9246-4CC1-A975-A56AE57C545C}"/>
    <cellStyle name="Normal 15" xfId="176" xr:uid="{00000000-0005-0000-0000-000049010000}"/>
    <cellStyle name="Normal 15 2" xfId="625" xr:uid="{00000000-0005-0000-0000-00004A010000}"/>
    <cellStyle name="Normal 150" xfId="743" xr:uid="{A9BCD579-C061-4350-AAED-31A24C451687}"/>
    <cellStyle name="Normal 151" xfId="702" xr:uid="{8495623E-7BE3-4142-8DF7-DC7F2AC87212}"/>
    <cellStyle name="Normal 152" xfId="733" xr:uid="{ECDF804B-C3AC-4598-A24F-535ED5B848D3}"/>
    <cellStyle name="Normal 16" xfId="180" xr:uid="{00000000-0005-0000-0000-00004B010000}"/>
    <cellStyle name="Normal 16 2" xfId="629" xr:uid="{00000000-0005-0000-0000-00004C010000}"/>
    <cellStyle name="Normal 17" xfId="305" xr:uid="{00000000-0005-0000-0000-00004D010000}"/>
    <cellStyle name="Normal 17 2" xfId="653" xr:uid="{00000000-0005-0000-0000-00004E010000}"/>
    <cellStyle name="Normal 18" xfId="309" xr:uid="{00000000-0005-0000-0000-00004F010000}"/>
    <cellStyle name="Normal 18 2" xfId="654" xr:uid="{00000000-0005-0000-0000-000050010000}"/>
    <cellStyle name="Normal 19" xfId="304" xr:uid="{00000000-0005-0000-0000-000051010000}"/>
    <cellStyle name="Normal 19 2" xfId="652" xr:uid="{00000000-0005-0000-0000-000052010000}"/>
    <cellStyle name="Normal 2" xfId="63" xr:uid="{00000000-0005-0000-0000-000053010000}"/>
    <cellStyle name="Normal 2 2" xfId="252" xr:uid="{00000000-0005-0000-0000-000054010000}"/>
    <cellStyle name="Normal 2 3" xfId="477" xr:uid="{00000000-0005-0000-0000-000055010000}"/>
    <cellStyle name="Normal 2 3 2" xfId="680" xr:uid="{00000000-0005-0000-0000-000056010000}"/>
    <cellStyle name="Normal 20" xfId="361" xr:uid="{00000000-0005-0000-0000-000057010000}"/>
    <cellStyle name="Normal 20 2" xfId="658" xr:uid="{00000000-0005-0000-0000-000058010000}"/>
    <cellStyle name="Normal 21" xfId="362" xr:uid="{00000000-0005-0000-0000-000059010000}"/>
    <cellStyle name="Normal 21 2" xfId="659" xr:uid="{00000000-0005-0000-0000-00005A010000}"/>
    <cellStyle name="Normal 22" xfId="363" xr:uid="{00000000-0005-0000-0000-00005B010000}"/>
    <cellStyle name="Normal 22 2" xfId="660" xr:uid="{00000000-0005-0000-0000-00005C010000}"/>
    <cellStyle name="Normal 23" xfId="364" xr:uid="{00000000-0005-0000-0000-00005D010000}"/>
    <cellStyle name="Normal 23 2" xfId="661" xr:uid="{00000000-0005-0000-0000-00005E010000}"/>
    <cellStyle name="Normal 24" xfId="360" xr:uid="{00000000-0005-0000-0000-00005F010000}"/>
    <cellStyle name="Normal 24 2" xfId="465" xr:uid="{00000000-0005-0000-0000-000060010000}"/>
    <cellStyle name="Normal 24 3" xfId="657" xr:uid="{00000000-0005-0000-0000-000061010000}"/>
    <cellStyle name="Normal 25" xfId="365" xr:uid="{00000000-0005-0000-0000-000062010000}"/>
    <cellStyle name="Normal 25 2" xfId="466" xr:uid="{00000000-0005-0000-0000-000063010000}"/>
    <cellStyle name="Normal 25 3" xfId="662" xr:uid="{00000000-0005-0000-0000-000064010000}"/>
    <cellStyle name="Normal 26" xfId="366" xr:uid="{00000000-0005-0000-0000-000065010000}"/>
    <cellStyle name="Normal 26 2" xfId="467" xr:uid="{00000000-0005-0000-0000-000066010000}"/>
    <cellStyle name="Normal 26 3" xfId="663" xr:uid="{00000000-0005-0000-0000-000067010000}"/>
    <cellStyle name="Normal 27" xfId="367" xr:uid="{00000000-0005-0000-0000-000068010000}"/>
    <cellStyle name="Normal 27 2" xfId="468" xr:uid="{00000000-0005-0000-0000-000069010000}"/>
    <cellStyle name="Normal 27 3" xfId="664" xr:uid="{00000000-0005-0000-0000-00006A010000}"/>
    <cellStyle name="Normal 28" xfId="368" xr:uid="{00000000-0005-0000-0000-00006B010000}"/>
    <cellStyle name="Normal 28 2" xfId="469" xr:uid="{00000000-0005-0000-0000-00006C010000}"/>
    <cellStyle name="Normal 28 3" xfId="665" xr:uid="{00000000-0005-0000-0000-00006D010000}"/>
    <cellStyle name="Normal 29" xfId="369" xr:uid="{00000000-0005-0000-0000-00006E010000}"/>
    <cellStyle name="Normal 29 2" xfId="470" xr:uid="{00000000-0005-0000-0000-00006F010000}"/>
    <cellStyle name="Normal 29 3" xfId="666" xr:uid="{00000000-0005-0000-0000-000070010000}"/>
    <cellStyle name="Normal 3" xfId="64" xr:uid="{00000000-0005-0000-0000-000071010000}"/>
    <cellStyle name="Normal 3 2" xfId="167" xr:uid="{00000000-0005-0000-0000-000072010000}"/>
    <cellStyle name="Normal 3 2 2" xfId="617" xr:uid="{00000000-0005-0000-0000-000073010000}"/>
    <cellStyle name="Normal 3 3" xfId="253" xr:uid="{00000000-0005-0000-0000-000074010000}"/>
    <cellStyle name="Normal 3 3 2" xfId="633" xr:uid="{00000000-0005-0000-0000-000075010000}"/>
    <cellStyle name="Normal 3 4" xfId="588" xr:uid="{00000000-0005-0000-0000-000076010000}"/>
    <cellStyle name="Normal 30" xfId="370" xr:uid="{00000000-0005-0000-0000-000077010000}"/>
    <cellStyle name="Normal 30 2" xfId="471" xr:uid="{00000000-0005-0000-0000-000078010000}"/>
    <cellStyle name="Normal 30 3" xfId="667" xr:uid="{00000000-0005-0000-0000-000079010000}"/>
    <cellStyle name="Normal 31" xfId="371" xr:uid="{00000000-0005-0000-0000-00007A010000}"/>
    <cellStyle name="Normal 31 2" xfId="472" xr:uid="{00000000-0005-0000-0000-00007B010000}"/>
    <cellStyle name="Normal 31 3" xfId="668" xr:uid="{00000000-0005-0000-0000-00007C010000}"/>
    <cellStyle name="Normal 32" xfId="372" xr:uid="{00000000-0005-0000-0000-00007D010000}"/>
    <cellStyle name="Normal 32 2" xfId="473" xr:uid="{00000000-0005-0000-0000-00007E010000}"/>
    <cellStyle name="Normal 32 3" xfId="669" xr:uid="{00000000-0005-0000-0000-00007F010000}"/>
    <cellStyle name="Normal 33" xfId="281" xr:uid="{00000000-0005-0000-0000-000080010000}"/>
    <cellStyle name="Normal 33 2" xfId="463" xr:uid="{00000000-0005-0000-0000-000081010000}"/>
    <cellStyle name="Normal 33 3" xfId="648" xr:uid="{00000000-0005-0000-0000-000082010000}"/>
    <cellStyle name="Normal 34" xfId="373" xr:uid="{00000000-0005-0000-0000-000083010000}"/>
    <cellStyle name="Normal 34 2" xfId="474" xr:uid="{00000000-0005-0000-0000-000084010000}"/>
    <cellStyle name="Normal 34 3" xfId="670" xr:uid="{00000000-0005-0000-0000-000085010000}"/>
    <cellStyle name="Normal 35" xfId="374" xr:uid="{00000000-0005-0000-0000-000086010000}"/>
    <cellStyle name="Normal 35 2" xfId="475" xr:uid="{00000000-0005-0000-0000-000087010000}"/>
    <cellStyle name="Normal 35 3" xfId="671" xr:uid="{00000000-0005-0000-0000-000088010000}"/>
    <cellStyle name="Normal 36" xfId="375" xr:uid="{00000000-0005-0000-0000-000089010000}"/>
    <cellStyle name="Normal 36 2" xfId="476" xr:uid="{00000000-0005-0000-0000-00008A010000}"/>
    <cellStyle name="Normal 36 2 2" xfId="491" xr:uid="{00000000-0005-0000-0000-00008B010000}"/>
    <cellStyle name="Normal 36 2 2 2" xfId="681" xr:uid="{00000000-0005-0000-0000-00008C010000}"/>
    <cellStyle name="Normal 36 2 2 2 2" xfId="751" xr:uid="{C3D48D83-79A0-4173-A140-1FA9D549C771}"/>
    <cellStyle name="Normal 36 2 2 3" xfId="785" xr:uid="{E23901F4-DBBF-4109-9C5D-564E6A150731}"/>
    <cellStyle name="Normal 36 2 2 4" xfId="731" xr:uid="{E76A5EE5-5B3B-463B-8337-5F56052AB300}"/>
    <cellStyle name="Normal 36 2 3" xfId="679" xr:uid="{00000000-0005-0000-0000-00008D010000}"/>
    <cellStyle name="Normal 36 2 3 2" xfId="784" xr:uid="{13D6204A-B455-465C-A03E-B6B7298DB2E3}"/>
    <cellStyle name="Normal 36 2 3 3" xfId="750" xr:uid="{EC58C3B7-19AA-4297-8513-7F4F9B96A3D7}"/>
    <cellStyle name="Normal 36 2 4" xfId="581" xr:uid="{00000000-0005-0000-0000-00008E010000}"/>
    <cellStyle name="Normal 36 2 4 2" xfId="748" xr:uid="{12BB3B2E-7314-4D88-96B9-0178F657669A}"/>
    <cellStyle name="Normal 36 2 5" xfId="783" xr:uid="{17820E31-4E25-4407-AD62-DC2A243A3472}"/>
    <cellStyle name="Normal 36 2 6" xfId="729" xr:uid="{83B14BA0-32B6-401F-98AF-2D3617B44882}"/>
    <cellStyle name="Normal 36 3" xfId="492" xr:uid="{00000000-0005-0000-0000-00008F010000}"/>
    <cellStyle name="Normal 36 3 2" xfId="682" xr:uid="{00000000-0005-0000-0000-000090010000}"/>
    <cellStyle name="Normal 36 3 2 2" xfId="752" xr:uid="{CD56479D-AB46-4ED6-9BE4-03AF14FE8748}"/>
    <cellStyle name="Normal 36 3 3" xfId="786" xr:uid="{BB21B56A-5F59-4075-B043-DF24B9DBDF9C}"/>
    <cellStyle name="Normal 36 3 4" xfId="732" xr:uid="{BC42332F-A1D8-4733-B854-473C18A4FA65}"/>
    <cellStyle name="Normal 36 4" xfId="672" xr:uid="{00000000-0005-0000-0000-000091010000}"/>
    <cellStyle name="Normal 36 5" xfId="575" xr:uid="{00000000-0005-0000-0000-000092010000}"/>
    <cellStyle name="Normal 36 5 2" xfId="746" xr:uid="{368DEC7C-E0CC-494D-A84E-3EF95F1A1829}"/>
    <cellStyle name="Normal 36 6" xfId="781" xr:uid="{7BFC03A4-4087-47A6-80DF-111A1BE4FCBB}"/>
    <cellStyle name="Normal 37" xfId="231" xr:uid="{00000000-0005-0000-0000-000093010000}"/>
    <cellStyle name="Normal 37 2" xfId="631" xr:uid="{00000000-0005-0000-0000-000094010000}"/>
    <cellStyle name="Normal 37 3" xfId="510" xr:uid="{00000000-0005-0000-0000-000095010000}"/>
    <cellStyle name="Normal 37 4" xfId="723" xr:uid="{D57B67EF-1AA7-481C-BCB2-E8DE2F20B7B5}"/>
    <cellStyle name="Normal 38" xfId="379" xr:uid="{00000000-0005-0000-0000-000096010000}"/>
    <cellStyle name="Normal 38 2" xfId="673" xr:uid="{00000000-0005-0000-0000-000097010000}"/>
    <cellStyle name="Normal 38 3" xfId="576" xr:uid="{00000000-0005-0000-0000-000098010000}"/>
    <cellStyle name="Normal 39" xfId="381" xr:uid="{00000000-0005-0000-0000-000099010000}"/>
    <cellStyle name="Normal 39 2" xfId="674" xr:uid="{00000000-0005-0000-0000-00009A010000}"/>
    <cellStyle name="Normal 39 3" xfId="577" xr:uid="{00000000-0005-0000-0000-00009B010000}"/>
    <cellStyle name="Normal 4" xfId="65" xr:uid="{00000000-0005-0000-0000-00009C010000}"/>
    <cellStyle name="Normal 4 2" xfId="168" xr:uid="{00000000-0005-0000-0000-00009D010000}"/>
    <cellStyle name="Normal 4 2 2" xfId="618" xr:uid="{00000000-0005-0000-0000-00009E010000}"/>
    <cellStyle name="Normal 4 3" xfId="254" xr:uid="{00000000-0005-0000-0000-00009F010000}"/>
    <cellStyle name="Normal 4 3 2" xfId="634" xr:uid="{00000000-0005-0000-0000-0000A0010000}"/>
    <cellStyle name="Normal 4 4" xfId="589" xr:uid="{00000000-0005-0000-0000-0000A1010000}"/>
    <cellStyle name="Normal 40" xfId="382" xr:uid="{00000000-0005-0000-0000-0000A2010000}"/>
    <cellStyle name="Normal 40 2" xfId="675" xr:uid="{00000000-0005-0000-0000-0000A3010000}"/>
    <cellStyle name="Normal 40 3" xfId="578" xr:uid="{00000000-0005-0000-0000-0000A4010000}"/>
    <cellStyle name="Normal 41" xfId="383" xr:uid="{00000000-0005-0000-0000-0000A5010000}"/>
    <cellStyle name="Normal 41 2" xfId="676" xr:uid="{00000000-0005-0000-0000-0000A6010000}"/>
    <cellStyle name="Normal 41 3" xfId="580" xr:uid="{00000000-0005-0000-0000-0000A7010000}"/>
    <cellStyle name="Normal 41 3 2" xfId="747" xr:uid="{74B02AE9-161E-4F13-96A7-DC6BF9E512C5}"/>
    <cellStyle name="Normal 41 4" xfId="782" xr:uid="{16CB48AF-0496-4D46-847E-FC40403FAAF2}"/>
    <cellStyle name="Normal 41 5" xfId="728" xr:uid="{873E5BEC-BFB5-493D-8D90-67C9DDAEDB13}"/>
    <cellStyle name="Normal 41 6" xfId="700" xr:uid="{5574F072-8D10-40D0-AC94-30135DB987CD}"/>
    <cellStyle name="Normal 42" xfId="378" xr:uid="{00000000-0005-0000-0000-0000A8010000}"/>
    <cellStyle name="Normal 43" xfId="380" xr:uid="{00000000-0005-0000-0000-0000A9010000}"/>
    <cellStyle name="Normal 44" xfId="384" xr:uid="{00000000-0005-0000-0000-0000AA010000}"/>
    <cellStyle name="Normal 45" xfId="386" xr:uid="{00000000-0005-0000-0000-0000AB010000}"/>
    <cellStyle name="Normal 46" xfId="377" xr:uid="{00000000-0005-0000-0000-0000AC010000}"/>
    <cellStyle name="Normal 47" xfId="391" xr:uid="{00000000-0005-0000-0000-0000AD010000}"/>
    <cellStyle name="Normal 48" xfId="393" xr:uid="{00000000-0005-0000-0000-0000AE010000}"/>
    <cellStyle name="Normal 49" xfId="394" xr:uid="{00000000-0005-0000-0000-0000AF010000}"/>
    <cellStyle name="Normal 5" xfId="66" xr:uid="{00000000-0005-0000-0000-0000B0010000}"/>
    <cellStyle name="Normal 5 2" xfId="169" xr:uid="{00000000-0005-0000-0000-0000B1010000}"/>
    <cellStyle name="Normal 5 2 2" xfId="619" xr:uid="{00000000-0005-0000-0000-0000B2010000}"/>
    <cellStyle name="Normal 5 3" xfId="255" xr:uid="{00000000-0005-0000-0000-0000B3010000}"/>
    <cellStyle name="Normal 5 3 2" xfId="635" xr:uid="{00000000-0005-0000-0000-0000B4010000}"/>
    <cellStyle name="Normal 5 4" xfId="590" xr:uid="{00000000-0005-0000-0000-0000B5010000}"/>
    <cellStyle name="Normal 50" xfId="396" xr:uid="{00000000-0005-0000-0000-0000B6010000}"/>
    <cellStyle name="Normal 51" xfId="397" xr:uid="{00000000-0005-0000-0000-0000B7010000}"/>
    <cellStyle name="Normal 52" xfId="395" xr:uid="{00000000-0005-0000-0000-0000B8010000}"/>
    <cellStyle name="Normal 53" xfId="398" xr:uid="{00000000-0005-0000-0000-0000B9010000}"/>
    <cellStyle name="Normal 54" xfId="392" xr:uid="{00000000-0005-0000-0000-0000BA010000}"/>
    <cellStyle name="Normal 55" xfId="399" xr:uid="{00000000-0005-0000-0000-0000BB010000}"/>
    <cellStyle name="Normal 56" xfId="400" xr:uid="{00000000-0005-0000-0000-0000BC010000}"/>
    <cellStyle name="Normal 57" xfId="401" xr:uid="{00000000-0005-0000-0000-0000BD010000}"/>
    <cellStyle name="Normal 58" xfId="402" xr:uid="{00000000-0005-0000-0000-0000BE010000}"/>
    <cellStyle name="Normal 59" xfId="403" xr:uid="{00000000-0005-0000-0000-0000BF010000}"/>
    <cellStyle name="Normal 6" xfId="164" xr:uid="{00000000-0005-0000-0000-0000C0010000}"/>
    <cellStyle name="Normal 6 2" xfId="615" xr:uid="{00000000-0005-0000-0000-0000C1010000}"/>
    <cellStyle name="Normal 60" xfId="376" xr:uid="{00000000-0005-0000-0000-0000C2010000}"/>
    <cellStyle name="Normal 61" xfId="404" xr:uid="{00000000-0005-0000-0000-0000C3010000}"/>
    <cellStyle name="Normal 62" xfId="405" xr:uid="{00000000-0005-0000-0000-0000C4010000}"/>
    <cellStyle name="Normal 63" xfId="406" xr:uid="{00000000-0005-0000-0000-0000C5010000}"/>
    <cellStyle name="Normal 64" xfId="407" xr:uid="{00000000-0005-0000-0000-0000C6010000}"/>
    <cellStyle name="Normal 65" xfId="408" xr:uid="{00000000-0005-0000-0000-0000C7010000}"/>
    <cellStyle name="Normal 66" xfId="409" xr:uid="{00000000-0005-0000-0000-0000C8010000}"/>
    <cellStyle name="Normal 67" xfId="410" xr:uid="{00000000-0005-0000-0000-0000C9010000}"/>
    <cellStyle name="Normal 68" xfId="411" xr:uid="{00000000-0005-0000-0000-0000CA010000}"/>
    <cellStyle name="Normal 69" xfId="412" xr:uid="{00000000-0005-0000-0000-0000CB010000}"/>
    <cellStyle name="Normal 7" xfId="171" xr:uid="{00000000-0005-0000-0000-0000CC010000}"/>
    <cellStyle name="Normal 7 2" xfId="620" xr:uid="{00000000-0005-0000-0000-0000CD010000}"/>
    <cellStyle name="Normal 70" xfId="341" xr:uid="{00000000-0005-0000-0000-0000CE010000}"/>
    <cellStyle name="Normal 71" xfId="428" xr:uid="{00000000-0005-0000-0000-0000CF010000}"/>
    <cellStyle name="Normal 72" xfId="429" xr:uid="{00000000-0005-0000-0000-0000D0010000}"/>
    <cellStyle name="Normal 73" xfId="430" xr:uid="{00000000-0005-0000-0000-0000D1010000}"/>
    <cellStyle name="Normal 74" xfId="431" xr:uid="{00000000-0005-0000-0000-0000D2010000}"/>
    <cellStyle name="Normal 75" xfId="432" xr:uid="{00000000-0005-0000-0000-0000D3010000}"/>
    <cellStyle name="Normal 76" xfId="433" xr:uid="{00000000-0005-0000-0000-0000D4010000}"/>
    <cellStyle name="Normal 77" xfId="434" xr:uid="{00000000-0005-0000-0000-0000D5010000}"/>
    <cellStyle name="Normal 78" xfId="435" xr:uid="{00000000-0005-0000-0000-0000D6010000}"/>
    <cellStyle name="Normal 79" xfId="437" xr:uid="{00000000-0005-0000-0000-0000D7010000}"/>
    <cellStyle name="Normal 8" xfId="172" xr:uid="{00000000-0005-0000-0000-0000D8010000}"/>
    <cellStyle name="Normal 8 2" xfId="621" xr:uid="{00000000-0005-0000-0000-0000D9010000}"/>
    <cellStyle name="Normal 80" xfId="438" xr:uid="{00000000-0005-0000-0000-0000DA010000}"/>
    <cellStyle name="Normal 81" xfId="439" xr:uid="{00000000-0005-0000-0000-0000DB010000}"/>
    <cellStyle name="Normal 82" xfId="440" xr:uid="{00000000-0005-0000-0000-0000DC010000}"/>
    <cellStyle name="Normal 83" xfId="436" xr:uid="{00000000-0005-0000-0000-0000DD010000}"/>
    <cellStyle name="Normal 84" xfId="441" xr:uid="{00000000-0005-0000-0000-0000DE010000}"/>
    <cellStyle name="Normal 85" xfId="442" xr:uid="{00000000-0005-0000-0000-0000DF010000}"/>
    <cellStyle name="Normal 86" xfId="443" xr:uid="{00000000-0005-0000-0000-0000E0010000}"/>
    <cellStyle name="Normal 87" xfId="444" xr:uid="{00000000-0005-0000-0000-0000E1010000}"/>
    <cellStyle name="Normal 88" xfId="445" xr:uid="{00000000-0005-0000-0000-0000E2010000}"/>
    <cellStyle name="Normal 89" xfId="446" xr:uid="{00000000-0005-0000-0000-0000E3010000}"/>
    <cellStyle name="Normal 9" xfId="173" xr:uid="{00000000-0005-0000-0000-0000E4010000}"/>
    <cellStyle name="Normal 9 2" xfId="622" xr:uid="{00000000-0005-0000-0000-0000E5010000}"/>
    <cellStyle name="Normal 90" xfId="447" xr:uid="{00000000-0005-0000-0000-0000E6010000}"/>
    <cellStyle name="Normal 91" xfId="448" xr:uid="{00000000-0005-0000-0000-0000E7010000}"/>
    <cellStyle name="Normal 92" xfId="450" xr:uid="{00000000-0005-0000-0000-0000E8010000}"/>
    <cellStyle name="Normal 93" xfId="451" xr:uid="{00000000-0005-0000-0000-0000E9010000}"/>
    <cellStyle name="Normal 94" xfId="449" xr:uid="{00000000-0005-0000-0000-0000EA010000}"/>
    <cellStyle name="Normal 95" xfId="452" xr:uid="{00000000-0005-0000-0000-0000EB010000}"/>
    <cellStyle name="Normal 96" xfId="453" xr:uid="{00000000-0005-0000-0000-0000EC010000}"/>
    <cellStyle name="Normal 97" xfId="454" xr:uid="{00000000-0005-0000-0000-0000ED010000}"/>
    <cellStyle name="Normal 98" xfId="455" xr:uid="{00000000-0005-0000-0000-0000EE010000}"/>
    <cellStyle name="Normal 99" xfId="456" xr:uid="{00000000-0005-0000-0000-0000EF010000}"/>
    <cellStyle name="Normal_Display" xfId="67" xr:uid="{00000000-0005-0000-0000-0000F0010000}"/>
    <cellStyle name="Normal_From Nat EF excel draft extrait clarity" xfId="68" xr:uid="{00000000-0005-0000-0000-0000F1010000}"/>
    <cellStyle name="Normal_From Nat EF excel draft extrait clarity 2" xfId="170" xr:uid="{00000000-0005-0000-0000-0000F2010000}"/>
    <cellStyle name="Normal_From Nat EF excel draft extrait clarity 3" xfId="256" xr:uid="{00000000-0005-0000-0000-0000F3010000}"/>
    <cellStyle name="Normal_Historical Financial summary 5 years US$ Janv.05_From Nat EF excel draft extrait clarity" xfId="69" xr:uid="{00000000-0005-0000-0000-0000F4010000}"/>
    <cellStyle name="Normal_Historique_bilan 2004" xfId="340" xr:uid="{00000000-0005-0000-0000-0000F5010000}"/>
    <cellStyle name="Normal_Quarter July 2006 English_From Nat EF excel draft extrait clarity" xfId="70" xr:uid="{00000000-0005-0000-0000-0000F6010000}"/>
    <cellStyle name="normální_06-ORDER-Hradec" xfId="71" xr:uid="{00000000-0005-0000-0000-0000F7010000}"/>
    <cellStyle name="Normalny_Line 25" xfId="72" xr:uid="{00000000-0005-0000-0000-0000F8010000}"/>
    <cellStyle name="Note 2" xfId="257" xr:uid="{00000000-0005-0000-0000-0000F9010000}"/>
    <cellStyle name="Note 2 2" xfId="636" xr:uid="{00000000-0005-0000-0000-0000FA010000}"/>
    <cellStyle name="Note 3" xfId="554" xr:uid="{00000000-0005-0000-0000-0000FB010000}"/>
    <cellStyle name="Output" xfId="147" builtinId="21" customBuiltin="1"/>
    <cellStyle name="Output 2" xfId="258" xr:uid="{00000000-0005-0000-0000-0000FD010000}"/>
    <cellStyle name="Output 3" xfId="555" xr:uid="{00000000-0005-0000-0000-0000FE010000}"/>
    <cellStyle name="Output 4" xfId="714" xr:uid="{7280B321-BB9D-46C6-B5C6-FB5867A41EC0}"/>
    <cellStyle name="Percent [0%]" xfId="74" xr:uid="{00000000-0005-0000-0000-0000FF010000}"/>
    <cellStyle name="Percent [0.00%]" xfId="75" xr:uid="{00000000-0005-0000-0000-000000020000}"/>
    <cellStyle name="PSChar" xfId="76" xr:uid="{00000000-0005-0000-0000-000001020000}"/>
    <cellStyle name="PSChar 2" xfId="259" xr:uid="{00000000-0005-0000-0000-000002020000}"/>
    <cellStyle name="PSDate" xfId="77" xr:uid="{00000000-0005-0000-0000-000003020000}"/>
    <cellStyle name="PSDec" xfId="78" xr:uid="{00000000-0005-0000-0000-000004020000}"/>
    <cellStyle name="PSHeading" xfId="79" xr:uid="{00000000-0005-0000-0000-000005020000}"/>
    <cellStyle name="PSHeading 2" xfId="80" xr:uid="{00000000-0005-0000-0000-000006020000}"/>
    <cellStyle name="PSHeading 2 2" xfId="81" xr:uid="{00000000-0005-0000-0000-000007020000}"/>
    <cellStyle name="PSHeading 2 2 2" xfId="262" xr:uid="{00000000-0005-0000-0000-000008020000}"/>
    <cellStyle name="PSHeading 2 3" xfId="261" xr:uid="{00000000-0005-0000-0000-000009020000}"/>
    <cellStyle name="PSHeading 2_Flexjet sch.1" xfId="82" xr:uid="{00000000-0005-0000-0000-00000A020000}"/>
    <cellStyle name="PSHeading 3" xfId="83" xr:uid="{00000000-0005-0000-0000-00000B020000}"/>
    <cellStyle name="PSHeading 3 2" xfId="263" xr:uid="{00000000-0005-0000-0000-00000C020000}"/>
    <cellStyle name="PSHeading 4" xfId="84" xr:uid="{00000000-0005-0000-0000-00000D020000}"/>
    <cellStyle name="PSHeading 4 2" xfId="264" xr:uid="{00000000-0005-0000-0000-00000E020000}"/>
    <cellStyle name="PSHeading 5" xfId="85" xr:uid="{00000000-0005-0000-0000-00000F020000}"/>
    <cellStyle name="PSHeading 5 2" xfId="265" xr:uid="{00000000-0005-0000-0000-000010020000}"/>
    <cellStyle name="PSHeading 6" xfId="260" xr:uid="{00000000-0005-0000-0000-000011020000}"/>
    <cellStyle name="PSHeading_sch-14-All" xfId="86" xr:uid="{00000000-0005-0000-0000-000012020000}"/>
    <cellStyle name="PSInt" xfId="87" xr:uid="{00000000-0005-0000-0000-000013020000}"/>
    <cellStyle name="PSSpacer" xfId="88" xr:uid="{00000000-0005-0000-0000-000014020000}"/>
    <cellStyle name="PSSpacer 2" xfId="266" xr:uid="{00000000-0005-0000-0000-000015020000}"/>
    <cellStyle name="SAPBEXaggData" xfId="89" xr:uid="{00000000-0005-0000-0000-000016020000}"/>
    <cellStyle name="SAPBEXaggDataEmph" xfId="90" xr:uid="{00000000-0005-0000-0000-000017020000}"/>
    <cellStyle name="SAPBEXaggItem" xfId="91" xr:uid="{00000000-0005-0000-0000-000018020000}"/>
    <cellStyle name="SAPBEXaggItemX" xfId="92" xr:uid="{00000000-0005-0000-0000-000019020000}"/>
    <cellStyle name="SAPBEXaggItemX 2" xfId="267" xr:uid="{00000000-0005-0000-0000-00001A020000}"/>
    <cellStyle name="SAPBEXchaText" xfId="93" xr:uid="{00000000-0005-0000-0000-00001B020000}"/>
    <cellStyle name="SAPBEXexcBad7" xfId="94" xr:uid="{00000000-0005-0000-0000-00001C020000}"/>
    <cellStyle name="SAPBEXexcBad8" xfId="95" xr:uid="{00000000-0005-0000-0000-00001D020000}"/>
    <cellStyle name="SAPBEXexcBad9" xfId="96" xr:uid="{00000000-0005-0000-0000-00001E020000}"/>
    <cellStyle name="SAPBEXexcCritical4" xfId="97" xr:uid="{00000000-0005-0000-0000-00001F020000}"/>
    <cellStyle name="SAPBEXexcCritical5" xfId="98" xr:uid="{00000000-0005-0000-0000-000020020000}"/>
    <cellStyle name="SAPBEXexcCritical6" xfId="99" xr:uid="{00000000-0005-0000-0000-000021020000}"/>
    <cellStyle name="SAPBEXexcGood1" xfId="100" xr:uid="{00000000-0005-0000-0000-000022020000}"/>
    <cellStyle name="SAPBEXexcGood2" xfId="101" xr:uid="{00000000-0005-0000-0000-000023020000}"/>
    <cellStyle name="SAPBEXexcGood3" xfId="102" xr:uid="{00000000-0005-0000-0000-000024020000}"/>
    <cellStyle name="SAPBEXfilterDrill" xfId="103" xr:uid="{00000000-0005-0000-0000-000025020000}"/>
    <cellStyle name="SAPBEXfilterDrill 2" xfId="768" xr:uid="{98BF3FEF-CF86-446B-8EC8-65F4DF050E00}"/>
    <cellStyle name="SAPBEXfilterDrill 3" xfId="711" xr:uid="{BC963C56-00A4-450E-9ED5-B6F5607E7C13}"/>
    <cellStyle name="SAPBEXfilterItem" xfId="104" xr:uid="{00000000-0005-0000-0000-000026020000}"/>
    <cellStyle name="SAPBEXfilterText" xfId="105" xr:uid="{00000000-0005-0000-0000-000027020000}"/>
    <cellStyle name="SAPBEXformats" xfId="106" xr:uid="{00000000-0005-0000-0000-000028020000}"/>
    <cellStyle name="SAPBEXheaderItem" xfId="107" xr:uid="{00000000-0005-0000-0000-000029020000}"/>
    <cellStyle name="SAPBEXheaderItem 2" xfId="108" xr:uid="{00000000-0005-0000-0000-00002A020000}"/>
    <cellStyle name="SAPBEXheaderItem_#49 103-RA-0312-BA 0000M1001" xfId="109" xr:uid="{00000000-0005-0000-0000-00002B020000}"/>
    <cellStyle name="SAPBEXheaderText" xfId="110" xr:uid="{00000000-0005-0000-0000-00002C020000}"/>
    <cellStyle name="SAPBEXheaderText 2" xfId="111" xr:uid="{00000000-0005-0000-0000-00002D020000}"/>
    <cellStyle name="SAPBEXheaderText_#49 103-RA-0312-BA 0000M1001" xfId="112" xr:uid="{00000000-0005-0000-0000-00002E020000}"/>
    <cellStyle name="SAPBEXHLevel0" xfId="113" xr:uid="{00000000-0005-0000-0000-00002F020000}"/>
    <cellStyle name="SAPBEXHLevel0 2" xfId="268" xr:uid="{00000000-0005-0000-0000-000030020000}"/>
    <cellStyle name="SAPBEXHLevel0 2 2" xfId="637" xr:uid="{00000000-0005-0000-0000-000031020000}"/>
    <cellStyle name="SAPBEXHLevel0 3" xfId="592" xr:uid="{00000000-0005-0000-0000-000032020000}"/>
    <cellStyle name="SAPBEXHLevel0X" xfId="114" xr:uid="{00000000-0005-0000-0000-000033020000}"/>
    <cellStyle name="SAPBEXHLevel0X 2" xfId="269" xr:uid="{00000000-0005-0000-0000-000034020000}"/>
    <cellStyle name="SAPBEXHLevel0X 2 2" xfId="638" xr:uid="{00000000-0005-0000-0000-000035020000}"/>
    <cellStyle name="SAPBEXHLevel0X 3" xfId="593" xr:uid="{00000000-0005-0000-0000-000036020000}"/>
    <cellStyle name="SAPBEXHLevel1" xfId="115" xr:uid="{00000000-0005-0000-0000-000037020000}"/>
    <cellStyle name="SAPBEXHLevel1 2" xfId="270" xr:uid="{00000000-0005-0000-0000-000038020000}"/>
    <cellStyle name="SAPBEXHLevel1 2 2" xfId="639" xr:uid="{00000000-0005-0000-0000-000039020000}"/>
    <cellStyle name="SAPBEXHLevel1 3" xfId="594" xr:uid="{00000000-0005-0000-0000-00003A020000}"/>
    <cellStyle name="SAPBEXHLevel1X" xfId="116" xr:uid="{00000000-0005-0000-0000-00003B020000}"/>
    <cellStyle name="SAPBEXHLevel1X 2" xfId="271" xr:uid="{00000000-0005-0000-0000-00003C020000}"/>
    <cellStyle name="SAPBEXHLevel1X 2 2" xfId="640" xr:uid="{00000000-0005-0000-0000-00003D020000}"/>
    <cellStyle name="SAPBEXHLevel1X 3" xfId="595" xr:uid="{00000000-0005-0000-0000-00003E020000}"/>
    <cellStyle name="SAPBEXHLevel2" xfId="117" xr:uid="{00000000-0005-0000-0000-00003F020000}"/>
    <cellStyle name="SAPBEXHLevel2 2" xfId="272" xr:uid="{00000000-0005-0000-0000-000040020000}"/>
    <cellStyle name="SAPBEXHLevel2 2 2" xfId="641" xr:uid="{00000000-0005-0000-0000-000041020000}"/>
    <cellStyle name="SAPBEXHLevel2 3" xfId="596" xr:uid="{00000000-0005-0000-0000-000042020000}"/>
    <cellStyle name="SAPBEXHLevel2X" xfId="118" xr:uid="{00000000-0005-0000-0000-000043020000}"/>
    <cellStyle name="SAPBEXHLevel2X 2" xfId="273" xr:uid="{00000000-0005-0000-0000-000044020000}"/>
    <cellStyle name="SAPBEXHLevel2X 2 2" xfId="642" xr:uid="{00000000-0005-0000-0000-000045020000}"/>
    <cellStyle name="SAPBEXHLevel2X 3" xfId="597" xr:uid="{00000000-0005-0000-0000-000046020000}"/>
    <cellStyle name="SAPBEXHLevel3" xfId="119" xr:uid="{00000000-0005-0000-0000-000047020000}"/>
    <cellStyle name="SAPBEXHLevel3 2" xfId="274" xr:uid="{00000000-0005-0000-0000-000048020000}"/>
    <cellStyle name="SAPBEXHLevel3 2 2" xfId="643" xr:uid="{00000000-0005-0000-0000-000049020000}"/>
    <cellStyle name="SAPBEXHLevel3 3" xfId="598" xr:uid="{00000000-0005-0000-0000-00004A020000}"/>
    <cellStyle name="SAPBEXHLevel3X" xfId="120" xr:uid="{00000000-0005-0000-0000-00004B020000}"/>
    <cellStyle name="SAPBEXHLevel3X 2" xfId="275" xr:uid="{00000000-0005-0000-0000-00004C020000}"/>
    <cellStyle name="SAPBEXHLevel3X 2 2" xfId="644" xr:uid="{00000000-0005-0000-0000-00004D020000}"/>
    <cellStyle name="SAPBEXHLevel3X 3" xfId="599" xr:uid="{00000000-0005-0000-0000-00004E020000}"/>
    <cellStyle name="SAPBEXresData" xfId="121" xr:uid="{00000000-0005-0000-0000-00004F020000}"/>
    <cellStyle name="SAPBEXresDataEmph" xfId="122" xr:uid="{00000000-0005-0000-0000-000050020000}"/>
    <cellStyle name="SAPBEXresItem" xfId="123" xr:uid="{00000000-0005-0000-0000-000051020000}"/>
    <cellStyle name="SAPBEXresItemX" xfId="124" xr:uid="{00000000-0005-0000-0000-000052020000}"/>
    <cellStyle name="SAPBEXresItemX 2" xfId="276" xr:uid="{00000000-0005-0000-0000-000053020000}"/>
    <cellStyle name="SAPBEXstdData" xfId="125" xr:uid="{00000000-0005-0000-0000-000054020000}"/>
    <cellStyle name="SAPBEXstdDataEmph" xfId="126" xr:uid="{00000000-0005-0000-0000-000055020000}"/>
    <cellStyle name="SAPBEXstdItem" xfId="127" xr:uid="{00000000-0005-0000-0000-000056020000}"/>
    <cellStyle name="SAPBEXstdItemX" xfId="128" xr:uid="{00000000-0005-0000-0000-000057020000}"/>
    <cellStyle name="SAPBEXstdItemX 2" xfId="277" xr:uid="{00000000-0005-0000-0000-000058020000}"/>
    <cellStyle name="SAPBEXtitle" xfId="129" xr:uid="{00000000-0005-0000-0000-000059020000}"/>
    <cellStyle name="SAPBEXundefined" xfId="130" xr:uid="{00000000-0005-0000-0000-00005A020000}"/>
    <cellStyle name="SAPError" xfId="131" xr:uid="{00000000-0005-0000-0000-00005B020000}"/>
    <cellStyle name="SAPError 2" xfId="278" xr:uid="{00000000-0005-0000-0000-00005C020000}"/>
    <cellStyle name="SAPError 2 2" xfId="645" xr:uid="{00000000-0005-0000-0000-00005D020000}"/>
    <cellStyle name="SAPError 3" xfId="600" xr:uid="{00000000-0005-0000-0000-00005E020000}"/>
    <cellStyle name="SAPKey" xfId="132" xr:uid="{00000000-0005-0000-0000-00005F020000}"/>
    <cellStyle name="SAPKey 2" xfId="279" xr:uid="{00000000-0005-0000-0000-000060020000}"/>
    <cellStyle name="SAPKey 2 2" xfId="646" xr:uid="{00000000-0005-0000-0000-000061020000}"/>
    <cellStyle name="SAPKey 3" xfId="601" xr:uid="{00000000-0005-0000-0000-000062020000}"/>
    <cellStyle name="SAPLocked" xfId="133" xr:uid="{00000000-0005-0000-0000-000063020000}"/>
    <cellStyle name="SAPLocked 2" xfId="280" xr:uid="{00000000-0005-0000-0000-000064020000}"/>
    <cellStyle name="SAPLocked 2 2" xfId="647" xr:uid="{00000000-0005-0000-0000-000065020000}"/>
    <cellStyle name="SAPLocked 3" xfId="602" xr:uid="{00000000-0005-0000-0000-000066020000}"/>
    <cellStyle name="SAPOutput" xfId="134" xr:uid="{00000000-0005-0000-0000-000067020000}"/>
    <cellStyle name="SAPOutput 2" xfId="317" xr:uid="{00000000-0005-0000-0000-000068020000}"/>
    <cellStyle name="SAPSpace" xfId="135" xr:uid="{00000000-0005-0000-0000-000069020000}"/>
    <cellStyle name="SAPSpace 2" xfId="282" xr:uid="{00000000-0005-0000-0000-00006A020000}"/>
    <cellStyle name="SAPSpace 2 2" xfId="649" xr:uid="{00000000-0005-0000-0000-00006B020000}"/>
    <cellStyle name="SAPSpace 3" xfId="603" xr:uid="{00000000-0005-0000-0000-00006C020000}"/>
    <cellStyle name="SAPText" xfId="136" xr:uid="{00000000-0005-0000-0000-00006D020000}"/>
    <cellStyle name="SAPText 2" xfId="283" xr:uid="{00000000-0005-0000-0000-00006E020000}"/>
    <cellStyle name="SAPText 2 2" xfId="650" xr:uid="{00000000-0005-0000-0000-00006F020000}"/>
    <cellStyle name="SAPText 3" xfId="604" xr:uid="{00000000-0005-0000-0000-000070020000}"/>
    <cellStyle name="SAPUnLocked" xfId="137" xr:uid="{00000000-0005-0000-0000-000071020000}"/>
    <cellStyle name="SAPUnLocked 2" xfId="314" xr:uid="{00000000-0005-0000-0000-000072020000}"/>
    <cellStyle name="SAPUnLocked 2 2" xfId="478" xr:uid="{00000000-0005-0000-0000-000073020000}"/>
    <cellStyle name="SAPUnLocked 2 2 2" xfId="730" xr:uid="{607BA4E6-5A11-4DD0-B3A2-25F535BCE03C}"/>
    <cellStyle name="SAPUnLocked 2 3" xfId="656" xr:uid="{00000000-0005-0000-0000-000074020000}"/>
    <cellStyle name="Satisfaisant" xfId="769" xr:uid="{8A262B12-A634-43F6-9435-DF5951005E5B}"/>
    <cellStyle name="Satisfaisant 2" xfId="284" xr:uid="{00000000-0005-0000-0000-000075020000}"/>
    <cellStyle name="Satisfaisant 3" xfId="605" xr:uid="{00000000-0005-0000-0000-000076020000}"/>
    <cellStyle name="Satisfaisant 4" xfId="559" xr:uid="{00000000-0005-0000-0000-000077020000}"/>
    <cellStyle name="SEM-BPS-data" xfId="139" xr:uid="{00000000-0005-0000-0000-000078020000}"/>
    <cellStyle name="SEM-BPS-data 2" xfId="285" xr:uid="{00000000-0005-0000-0000-000079020000}"/>
    <cellStyle name="SEM-BPS-head" xfId="140" xr:uid="{00000000-0005-0000-0000-00007A020000}"/>
    <cellStyle name="SEM-BPS-head 2" xfId="286" xr:uid="{00000000-0005-0000-0000-00007B020000}"/>
    <cellStyle name="SEM-BPS-headdata" xfId="141" xr:uid="{00000000-0005-0000-0000-00007C020000}"/>
    <cellStyle name="SEM-BPS-headdata 2" xfId="287" xr:uid="{00000000-0005-0000-0000-00007D020000}"/>
    <cellStyle name="SEM-BPS-headkey" xfId="142" xr:uid="{00000000-0005-0000-0000-00007E020000}"/>
    <cellStyle name="SEM-BPS-headkey 2" xfId="288" xr:uid="{00000000-0005-0000-0000-00007F020000}"/>
    <cellStyle name="SEM-BPS-input-on" xfId="143" xr:uid="{00000000-0005-0000-0000-000080020000}"/>
    <cellStyle name="SEM-BPS-input-on 2" xfId="289" xr:uid="{00000000-0005-0000-0000-000081020000}"/>
    <cellStyle name="SEM-BPS-key" xfId="144" xr:uid="{00000000-0005-0000-0000-000082020000}"/>
    <cellStyle name="SEM-BPS-key 2" xfId="290" xr:uid="{00000000-0005-0000-0000-000083020000}"/>
    <cellStyle name="SHItems" xfId="145" xr:uid="{00000000-0005-0000-0000-000084020000}"/>
    <cellStyle name="SHItems 2" xfId="291" xr:uid="{00000000-0005-0000-0000-000085020000}"/>
    <cellStyle name="SHItems 2 2" xfId="780" xr:uid="{523E88D0-2A1A-4889-97BE-BC7DF4A03F94}"/>
    <cellStyle name="SHItems 2 3" xfId="724" xr:uid="{60F8BB2F-660F-4E74-8B99-CF31C64898D3}"/>
    <cellStyle name="SHItems 3" xfId="770" xr:uid="{A6644A40-BB76-4A6C-A873-8653D10EEE15}"/>
    <cellStyle name="SHItems 4" xfId="713" xr:uid="{DEB5CACA-CE28-4539-9980-1C06082CA5A9}"/>
    <cellStyle name="SHQuadro" xfId="146" xr:uid="{00000000-0005-0000-0000-000086020000}"/>
    <cellStyle name="SHQuadro 2" xfId="292" xr:uid="{00000000-0005-0000-0000-000087020000}"/>
    <cellStyle name="Sortie" xfId="771" xr:uid="{74DCE6DD-B5A7-47E9-B894-1766BA7B368F}"/>
    <cellStyle name="Sortie 2" xfId="293" xr:uid="{00000000-0005-0000-0000-000088020000}"/>
    <cellStyle name="Sortie 3" xfId="606" xr:uid="{00000000-0005-0000-0000-000089020000}"/>
    <cellStyle name="Sortie 4" xfId="560" xr:uid="{00000000-0005-0000-0000-00008A020000}"/>
    <cellStyle name="Standaard_- Rel. source" xfId="148" xr:uid="{00000000-0005-0000-0000-00008B020000}"/>
    <cellStyle name="Standard_16" xfId="149" xr:uid="{00000000-0005-0000-0000-00008C020000}"/>
    <cellStyle name="Style 1" xfId="150" xr:uid="{00000000-0005-0000-0000-00008D020000}"/>
    <cellStyle name="Style 1 2" xfId="294" xr:uid="{00000000-0005-0000-0000-00008E020000}"/>
    <cellStyle name="Style 1 2 2" xfId="651" xr:uid="{00000000-0005-0000-0000-00008F020000}"/>
    <cellStyle name="Style 1 3" xfId="607" xr:uid="{00000000-0005-0000-0000-000090020000}"/>
    <cellStyle name="Texte explicatif" xfId="772" xr:uid="{253AF584-6E77-472D-8606-33522154CD1E}"/>
    <cellStyle name="Texte explicatif 2" xfId="295" xr:uid="{00000000-0005-0000-0000-000091020000}"/>
    <cellStyle name="Texte explicatif 3" xfId="608" xr:uid="{00000000-0005-0000-0000-000092020000}"/>
    <cellStyle name="Texte explicatif 4" xfId="561" xr:uid="{00000000-0005-0000-0000-000093020000}"/>
    <cellStyle name="Title" xfId="152" builtinId="15" customBuiltin="1"/>
    <cellStyle name="Title 2" xfId="296" xr:uid="{00000000-0005-0000-0000-000095020000}"/>
    <cellStyle name="Title 3" xfId="479" xr:uid="{00000000-0005-0000-0000-000096020000}"/>
    <cellStyle name="Title 4" xfId="562" xr:uid="{00000000-0005-0000-0000-000097020000}"/>
    <cellStyle name="Title 5" xfId="716" xr:uid="{7ED6BCDE-6548-47A3-94AE-2F2B0ED69FC0}"/>
    <cellStyle name="TITRE" xfId="773" xr:uid="{8D4F80C7-C257-4C68-97CD-FF9970311A8E}"/>
    <cellStyle name="TITRE 10" xfId="690" xr:uid="{00000000-0005-0000-0000-000098020000}"/>
    <cellStyle name="TITRE 2" xfId="297" xr:uid="{00000000-0005-0000-0000-000099020000}"/>
    <cellStyle name="Titre 3" xfId="609" xr:uid="{00000000-0005-0000-0000-00009A020000}"/>
    <cellStyle name="Titre 4" xfId="630" xr:uid="{00000000-0005-0000-0000-00009B020000}"/>
    <cellStyle name="Titre 5" xfId="684" xr:uid="{00000000-0005-0000-0000-00009C020000}"/>
    <cellStyle name="TITRE 6" xfId="563" xr:uid="{00000000-0005-0000-0000-00009D020000}"/>
    <cellStyle name="TITRE 7" xfId="677" xr:uid="{00000000-0005-0000-0000-00009E020000}"/>
    <cellStyle name="TITRE 8" xfId="686" xr:uid="{00000000-0005-0000-0000-00009F020000}"/>
    <cellStyle name="TITRE 9" xfId="574" xr:uid="{00000000-0005-0000-0000-0000A0020000}"/>
    <cellStyle name="Titre 1" xfId="774" xr:uid="{70CCEFCD-1206-49DA-891A-249F4A07B4BF}"/>
    <cellStyle name="Titre 1 2" xfId="298" xr:uid="{00000000-0005-0000-0000-0000A1020000}"/>
    <cellStyle name="Titre 1 3" xfId="610" xr:uid="{00000000-0005-0000-0000-0000A2020000}"/>
    <cellStyle name="Titre 1 4" xfId="564" xr:uid="{00000000-0005-0000-0000-0000A3020000}"/>
    <cellStyle name="Titre 2" xfId="775" xr:uid="{5F9E1532-CF8A-460E-98A9-219F3414AFD9}"/>
    <cellStyle name="Titre 2 2" xfId="299" xr:uid="{00000000-0005-0000-0000-0000A4020000}"/>
    <cellStyle name="Titre 2 3" xfId="611" xr:uid="{00000000-0005-0000-0000-0000A5020000}"/>
    <cellStyle name="Titre 2 4" xfId="565" xr:uid="{00000000-0005-0000-0000-0000A6020000}"/>
    <cellStyle name="Titre 3" xfId="776" xr:uid="{95A5101D-237D-42A7-97BC-A1CBB10C92BD}"/>
    <cellStyle name="Titre 3 2" xfId="300" xr:uid="{00000000-0005-0000-0000-0000A7020000}"/>
    <cellStyle name="Titre 3 3" xfId="612" xr:uid="{00000000-0005-0000-0000-0000A8020000}"/>
    <cellStyle name="Titre 3 4" xfId="566" xr:uid="{00000000-0005-0000-0000-0000A9020000}"/>
    <cellStyle name="Titre 4" xfId="777" xr:uid="{37AE2932-9331-4962-AA07-5AB87B0D1E08}"/>
    <cellStyle name="Titre 4 2" xfId="301" xr:uid="{00000000-0005-0000-0000-0000AA020000}"/>
    <cellStyle name="Titre 4 3" xfId="613" xr:uid="{00000000-0005-0000-0000-0000AB020000}"/>
    <cellStyle name="Titre 4 4" xfId="567" xr:uid="{00000000-0005-0000-0000-0000AC020000}"/>
    <cellStyle name="TITRE_Sch.12 - M3000" xfId="778" xr:uid="{DEDD9C21-609B-4B07-90F8-CE6AF1A1480F}"/>
    <cellStyle name="Total" xfId="157" builtinId="25" customBuiltin="1"/>
    <cellStyle name="Total 2" xfId="302" xr:uid="{00000000-0005-0000-0000-0000AE020000}"/>
    <cellStyle name="Total 3" xfId="568" xr:uid="{00000000-0005-0000-0000-0000AF020000}"/>
    <cellStyle name="Total 4" xfId="721" xr:uid="{E98C3A62-411C-493E-AE8C-5C19CDD1B075}"/>
    <cellStyle name="Valuta [0]_CM_DATA_TRAXIS" xfId="158" xr:uid="{00000000-0005-0000-0000-0000B0020000}"/>
    <cellStyle name="Valuta_CM_DATA_TRAXIS" xfId="159" xr:uid="{00000000-0005-0000-0000-0000B1020000}"/>
    <cellStyle name="Vérification" xfId="779" xr:uid="{13999D87-8288-4FE3-A9E1-FA1D4B015DAA}"/>
    <cellStyle name="Vérification 2" xfId="303" xr:uid="{00000000-0005-0000-0000-0000B2020000}"/>
    <cellStyle name="Vérification 3" xfId="614" xr:uid="{00000000-0005-0000-0000-0000B3020000}"/>
    <cellStyle name="Vérification 4" xfId="569" xr:uid="{00000000-0005-0000-0000-0000B4020000}"/>
    <cellStyle name="Währung [0]_ANLAG_SP" xfId="161" xr:uid="{00000000-0005-0000-0000-0000B5020000}"/>
    <cellStyle name="Währung_ANLAG_SP" xfId="162" xr:uid="{00000000-0005-0000-0000-0000B6020000}"/>
    <cellStyle name="Warning Text 2" xfId="310" xr:uid="{00000000-0005-0000-0000-0000B7020000}"/>
    <cellStyle name="Warning Text 3" xfId="571" xr:uid="{00000000-0005-0000-0000-0000B8020000}"/>
  </cellStyles>
  <dxfs count="4">
    <dxf>
      <font>
        <b/>
        <i val="0"/>
        <condense val="0"/>
        <extend val="0"/>
        <color indexed="10"/>
      </font>
      <fill>
        <patternFill>
          <bgColor indexed="13"/>
        </patternFill>
      </fill>
    </dxf>
    <dxf>
      <font>
        <b/>
        <i val="0"/>
        <condense val="0"/>
        <extend val="0"/>
        <color indexed="10"/>
      </font>
      <fill>
        <patternFill>
          <bgColor indexed="13"/>
        </patternFill>
      </fill>
    </dxf>
    <dxf>
      <font>
        <b/>
        <i val="0"/>
        <condense val="0"/>
        <extend val="0"/>
        <color indexed="10"/>
      </font>
      <fill>
        <patternFill>
          <bgColor indexed="13"/>
        </patternFill>
      </fill>
    </dxf>
    <dxf>
      <font>
        <b/>
        <i val="0"/>
        <condense val="0"/>
        <extend val="0"/>
        <color indexed="10"/>
      </font>
      <fill>
        <patternFill>
          <bgColor indexed="13"/>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DDDDD"/>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AEAEA"/>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8000"/>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16</xdr:col>
      <xdr:colOff>28575</xdr:colOff>
      <xdr:row>5</xdr:row>
      <xdr:rowOff>38100</xdr:rowOff>
    </xdr:from>
    <xdr:to>
      <xdr:col>21</xdr:col>
      <xdr:colOff>38100</xdr:colOff>
      <xdr:row>6</xdr:row>
      <xdr:rowOff>180975</xdr:rowOff>
    </xdr:to>
    <xdr:sp macro="" textlink="">
      <xdr:nvSpPr>
        <xdr:cNvPr id="2389" name="CommandButton1" hidden="1">
          <a:extLst>
            <a:ext uri="{63B3BB69-23CF-44E3-9099-C40C66FF867C}">
              <a14:compatExt xmlns:a14="http://schemas.microsoft.com/office/drawing/2010/main" spid="_x0000_s2389"/>
            </a:ext>
            <a:ext uri="{FF2B5EF4-FFF2-40B4-BE49-F238E27FC236}">
              <a16:creationId xmlns:a16="http://schemas.microsoft.com/office/drawing/2014/main" id="{00000000-0008-0000-0000-00005509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xdr:from>
      <xdr:col>1</xdr:col>
      <xdr:colOff>741680</xdr:colOff>
      <xdr:row>56</xdr:row>
      <xdr:rowOff>0</xdr:rowOff>
    </xdr:from>
    <xdr:to>
      <xdr:col>9</xdr:col>
      <xdr:colOff>398033</xdr:colOff>
      <xdr:row>80</xdr:row>
      <xdr:rowOff>14344</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985520" y="10007600"/>
          <a:ext cx="3994673" cy="4159624"/>
        </a:xfrm>
        <a:prstGeom prst="rect">
          <a:avLst/>
        </a:prstGeom>
        <a:solidFill>
          <a:schemeClr val="bg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Legend</a:t>
          </a:r>
        </a:p>
        <a:p>
          <a:r>
            <a:rPr lang="en-US" sz="1100" b="1"/>
            <a:t>Column A:  Utilized by the macro</a:t>
          </a:r>
        </a:p>
        <a:p>
          <a:r>
            <a:rPr lang="en-US" sz="1100" b="1"/>
            <a:t>Column B:  </a:t>
          </a:r>
          <a:r>
            <a:rPr lang="en-US" sz="1100"/>
            <a:t>Group</a:t>
          </a:r>
          <a:r>
            <a:rPr lang="en-US" sz="1100" baseline="0"/>
            <a:t> (BA:A,BT:T,Flexjet:F,HO:O)</a:t>
          </a:r>
        </a:p>
        <a:p>
          <a:r>
            <a:rPr lang="en-US" sz="1100" b="1" baseline="0"/>
            <a:t>Column C:  </a:t>
          </a:r>
          <a:r>
            <a:rPr lang="en-US" sz="1100" baseline="0"/>
            <a:t>External, Internal, Detailed, Hidden, Very hidden</a:t>
          </a:r>
        </a:p>
        <a:p>
          <a:r>
            <a:rPr lang="en-US" sz="1100" b="1" baseline="0"/>
            <a:t>Column D: </a:t>
          </a:r>
          <a:r>
            <a:rPr lang="en-US" sz="1100" baseline="0"/>
            <a:t> Actual, Budget, Forecast</a:t>
          </a:r>
        </a:p>
        <a:p>
          <a:r>
            <a:rPr lang="en-US" sz="1100" b="1" baseline="0"/>
            <a:t>Column E:   </a:t>
          </a:r>
          <a:r>
            <a:rPr lang="en-US" sz="1100" b="0" baseline="0"/>
            <a:t>Spare 1</a:t>
          </a:r>
          <a:endParaRPr lang="en-US" sz="1100" baseline="0"/>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Column F:   </a:t>
          </a:r>
          <a:r>
            <a:rPr lang="en-US" sz="1100" baseline="0">
              <a:solidFill>
                <a:schemeClr val="dk1"/>
              </a:solidFill>
              <a:effectLst/>
              <a:latin typeface="+mn-lt"/>
              <a:ea typeface="+mn-ea"/>
              <a:cs typeface="+mn-cs"/>
            </a:rPr>
            <a:t>Control (I:  Insert line)</a:t>
          </a:r>
          <a:endParaRPr lang="en-US">
            <a:effectLst/>
          </a:endParaRPr>
        </a:p>
        <a:p>
          <a:r>
            <a:rPr lang="en-US" sz="1100" b="1" baseline="0"/>
            <a:t>Column G:  </a:t>
          </a:r>
          <a:r>
            <a:rPr lang="en-US" sz="1100" baseline="0"/>
            <a:t>Spare 2</a:t>
          </a:r>
        </a:p>
        <a:p>
          <a:endParaRPr lang="en-US" sz="1100" baseline="0"/>
        </a:p>
        <a:p>
          <a:r>
            <a:rPr lang="en-US" sz="1100" b="1" baseline="0"/>
            <a:t>Line 1:         Utilized by the macro</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Line 2:         </a:t>
          </a:r>
          <a:r>
            <a:rPr lang="en-US" sz="1100">
              <a:solidFill>
                <a:schemeClr val="dk1"/>
              </a:solidFill>
              <a:effectLst/>
              <a:latin typeface="+mn-lt"/>
              <a:ea typeface="+mn-ea"/>
              <a:cs typeface="+mn-cs"/>
            </a:rPr>
            <a:t>Group</a:t>
          </a:r>
          <a:r>
            <a:rPr lang="en-US" sz="1100" baseline="0">
              <a:solidFill>
                <a:schemeClr val="dk1"/>
              </a:solidFill>
              <a:effectLst/>
              <a:latin typeface="+mn-lt"/>
              <a:ea typeface="+mn-ea"/>
              <a:cs typeface="+mn-cs"/>
            </a:rPr>
            <a:t> (BA:A,BT:T,Flexjet:F,HO:O)</a:t>
          </a: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Line 3:         </a:t>
          </a:r>
          <a:r>
            <a:rPr lang="en-US" sz="1100" baseline="0">
              <a:solidFill>
                <a:schemeClr val="dk1"/>
              </a:solidFill>
              <a:effectLst/>
              <a:latin typeface="+mn-lt"/>
              <a:ea typeface="+mn-ea"/>
              <a:cs typeface="+mn-cs"/>
            </a:rPr>
            <a:t>External, Internal, Detailed, Hidden, Very Hidden</a:t>
          </a: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solidFill>
                <a:schemeClr val="dk1"/>
              </a:solidFill>
              <a:effectLst/>
              <a:latin typeface="+mn-lt"/>
              <a:ea typeface="+mn-ea"/>
              <a:cs typeface="+mn-cs"/>
            </a:rPr>
            <a:t>Line 4:      </a:t>
          </a:r>
          <a:r>
            <a:rPr lang="en-US" sz="1100" baseline="0">
              <a:solidFill>
                <a:schemeClr val="dk1"/>
              </a:solidFill>
              <a:effectLst/>
              <a:latin typeface="+mn-lt"/>
              <a:ea typeface="+mn-ea"/>
              <a:cs typeface="+mn-cs"/>
            </a:rPr>
            <a:t>   Actual, Budget, Forecast</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solidFill>
                <a:schemeClr val="dk1"/>
              </a:solidFill>
              <a:effectLst/>
              <a:latin typeface="+mn-lt"/>
              <a:ea typeface="+mn-ea"/>
              <a:cs typeface="+mn-cs"/>
            </a:rPr>
            <a:t>Line 5</a:t>
          </a:r>
          <a:r>
            <a:rPr lang="en-US" sz="1100" b="0" baseline="0">
              <a:solidFill>
                <a:schemeClr val="dk1"/>
              </a:solidFill>
              <a:effectLst/>
              <a:latin typeface="+mn-lt"/>
              <a:ea typeface="+mn-ea"/>
              <a:cs typeface="+mn-cs"/>
            </a:rPr>
            <a:t>:         Spare 1</a:t>
          </a:r>
          <a:endParaRPr lang="en-US" sz="110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solidFill>
                <a:schemeClr val="dk1"/>
              </a:solidFill>
              <a:effectLst/>
              <a:latin typeface="+mn-lt"/>
              <a:ea typeface="+mn-ea"/>
              <a:cs typeface="+mn-cs"/>
            </a:rPr>
            <a:t>Line 6:         </a:t>
          </a:r>
          <a:r>
            <a:rPr lang="en-US" sz="1100" baseline="0">
              <a:solidFill>
                <a:schemeClr val="dk1"/>
              </a:solidFill>
              <a:effectLst/>
              <a:latin typeface="+mn-lt"/>
              <a:ea typeface="+mn-ea"/>
              <a:cs typeface="+mn-cs"/>
            </a:rPr>
            <a:t>Spare 2</a:t>
          </a:r>
        </a:p>
        <a:p>
          <a:pPr marL="0" marR="0" indent="0" defTabSz="914400" eaLnBrk="1" fontAlgn="auto" latinLnBrk="0" hangingPunct="1">
            <a:lnSpc>
              <a:spcPct val="100000"/>
            </a:lnSpc>
            <a:spcBef>
              <a:spcPts val="0"/>
            </a:spcBef>
            <a:spcAft>
              <a:spcPts val="0"/>
            </a:spcAft>
            <a:buClrTx/>
            <a:buSzTx/>
            <a:buFontTx/>
            <a:buNone/>
            <a:tabLst/>
            <a:defRPr/>
          </a:pPr>
          <a:r>
            <a:rPr lang="en-US" sz="1100" b="1"/>
            <a:t>Line 7:         </a:t>
          </a:r>
          <a:r>
            <a:rPr lang="en-US" sz="1100"/>
            <a:t>Spare 3</a:t>
          </a:r>
        </a:p>
        <a:p>
          <a:pPr marL="0" marR="0" indent="0" defTabSz="914400" eaLnBrk="1" fontAlgn="auto" latinLnBrk="0" hangingPunct="1">
            <a:lnSpc>
              <a:spcPct val="100000"/>
            </a:lnSpc>
            <a:spcBef>
              <a:spcPts val="0"/>
            </a:spcBef>
            <a:spcAft>
              <a:spcPts val="0"/>
            </a:spcAft>
            <a:buClrTx/>
            <a:buSzTx/>
            <a:buFontTx/>
            <a:buNone/>
            <a:tabLst/>
            <a:defRPr/>
          </a:pPr>
          <a:endParaRPr lang="en-US" sz="1100"/>
        </a:p>
        <a:p>
          <a:pPr marL="0" marR="0" indent="0" defTabSz="914400" eaLnBrk="1" fontAlgn="auto" latinLnBrk="0" hangingPunct="1">
            <a:lnSpc>
              <a:spcPct val="100000"/>
            </a:lnSpc>
            <a:spcBef>
              <a:spcPts val="0"/>
            </a:spcBef>
            <a:spcAft>
              <a:spcPts val="0"/>
            </a:spcAft>
            <a:buClrTx/>
            <a:buSzTx/>
            <a:buFontTx/>
            <a:buNone/>
            <a:tabLst/>
            <a:defRPr/>
          </a:pPr>
          <a:r>
            <a:rPr lang="en-US" sz="1100" b="1"/>
            <a:t>Ctrl+Shift+C:</a:t>
          </a:r>
          <a:r>
            <a:rPr lang="en-US" sz="1100" b="1" baseline="0"/>
            <a:t>  </a:t>
          </a:r>
          <a:r>
            <a:rPr lang="en-US" sz="1100" baseline="0"/>
            <a:t>Color cell in lite blie (unlock for manial entry)</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Ctrl+Shift+I:  </a:t>
          </a:r>
          <a:r>
            <a:rPr lang="en-US" sz="1100" baseline="0"/>
            <a:t>Insert line (where applicable)</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Ctrl+Shift+X:  </a:t>
          </a:r>
          <a:r>
            <a:rPr lang="en-US" sz="1100" baseline="0"/>
            <a:t>Put diagonal in selected cell(s)</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Ctrl+Shift+K:  </a:t>
          </a:r>
          <a:r>
            <a:rPr lang="en-US" sz="1100" baseline="0"/>
            <a:t>Remove page breaks and format settings</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solidFill>
                <a:schemeClr val="dk1"/>
              </a:solidFill>
              <a:effectLst/>
              <a:latin typeface="+mn-lt"/>
              <a:ea typeface="+mn-ea"/>
              <a:cs typeface="+mn-cs"/>
            </a:rPr>
            <a:t>Ctrl+Shift+B:  </a:t>
          </a:r>
          <a:r>
            <a:rPr lang="en-US" sz="1100" baseline="0">
              <a:solidFill>
                <a:schemeClr val="dk1"/>
              </a:solidFill>
              <a:effectLst/>
              <a:latin typeface="+mn-lt"/>
              <a:ea typeface="+mn-ea"/>
              <a:cs typeface="+mn-cs"/>
            </a:rPr>
            <a:t>Record page breaks amd format settings</a:t>
          </a: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Ctrl+Shift+P:  </a:t>
          </a:r>
          <a:r>
            <a:rPr lang="en-US" sz="1100" baseline="0"/>
            <a:t>Dialog box to completely unlock workbook</a:t>
          </a:r>
          <a:endParaRPr lang="en-US" sz="1100"/>
        </a:p>
      </xdr:txBody>
    </xdr:sp>
    <xdr:clientData/>
  </xdr:twoCellAnchor>
  <xdr:twoCellAnchor editAs="oneCell">
    <xdr:from>
      <xdr:col>16</xdr:col>
      <xdr:colOff>28575</xdr:colOff>
      <xdr:row>5</xdr:row>
      <xdr:rowOff>38100</xdr:rowOff>
    </xdr:from>
    <xdr:to>
      <xdr:col>24</xdr:col>
      <xdr:colOff>114300</xdr:colOff>
      <xdr:row>8</xdr:row>
      <xdr:rowOff>38100</xdr:rowOff>
    </xdr:to>
    <xdr:pic>
      <xdr:nvPicPr>
        <xdr:cNvPr id="2" name="CommandButton1">
          <a:extLst>
            <a:ext uri="{FF2B5EF4-FFF2-40B4-BE49-F238E27FC236}">
              <a16:creationId xmlns:a16="http://schemas.microsoft.com/office/drawing/2014/main" id="{00000000-0008-0000-0000-000002000000}"/>
            </a:ext>
          </a:extLst>
        </xdr:cNvPr>
        <xdr:cNvPicPr preferRelativeResize="0">
          <a:picLocks noChangeArrowheads="1" noChangeShapeType="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591925" y="1009650"/>
          <a:ext cx="1533525" cy="57150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https://mtlwahfmqa.ca.aero.bombardier.net/hfmofficeprovider/hfmofficeprovider.aspx" TargetMode="External"/><Relationship Id="rId7" Type="http://schemas.openxmlformats.org/officeDocument/2006/relationships/vmlDrawing" Target="../drawings/vmlDrawing1.vml"/><Relationship Id="rId2" Type="http://schemas.openxmlformats.org/officeDocument/2006/relationships/hyperlink" Target="https://mtlhfmprd.ca.aero.bombardier.net/hfmofficeprovider/hfmofficeprovider.aspx" TargetMode="External"/><Relationship Id="rId1" Type="http://schemas.openxmlformats.org/officeDocument/2006/relationships/hyperlink" Target="https://mtlhfmdev.ca.aero.bombardier.net/hfmofficeprovider/hfmofficeprovider.aspx"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mtlwahfmqa.ca.aero.bombardier.net/hfmofficeprovider/hfmofficeprovider.asp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tConfig">
    <pageSetUpPr autoPageBreaks="0" fitToPage="1"/>
  </sheetPr>
  <dimension ref="A1:DS197"/>
  <sheetViews>
    <sheetView view="pageBreakPreview" zoomScale="75" zoomScaleNormal="100" zoomScaleSheetLayoutView="100" workbookViewId="0">
      <selection activeCell="N25" sqref="N25"/>
    </sheetView>
  </sheetViews>
  <sheetFormatPr defaultColWidth="9.140625" defaultRowHeight="12.75"/>
  <cols>
    <col min="1" max="1" width="3.5703125" style="20" customWidth="1"/>
    <col min="2" max="2" width="13.28515625" style="20" customWidth="1"/>
    <col min="3" max="3" width="4.7109375" style="20" customWidth="1"/>
    <col min="4" max="4" width="16.28515625" style="20" customWidth="1"/>
    <col min="5" max="5" width="2.7109375" style="8" customWidth="1"/>
    <col min="6" max="6" width="3.5703125" style="8" customWidth="1"/>
    <col min="7" max="7" width="3.42578125" style="8" customWidth="1"/>
    <col min="8" max="8" width="10.5703125" style="8" customWidth="1"/>
    <col min="9" max="9" width="8.7109375" style="8" customWidth="1"/>
    <col min="10" max="10" width="7.7109375" style="8" bestFit="1" customWidth="1"/>
    <col min="11" max="11" width="2.7109375" style="8" customWidth="1"/>
    <col min="12" max="12" width="3.7109375" style="8" customWidth="1"/>
    <col min="13" max="13" width="18" style="8" customWidth="1"/>
    <col min="14" max="14" width="17" style="8" customWidth="1"/>
    <col min="15" max="15" width="50.5703125" style="8" bestFit="1" customWidth="1"/>
    <col min="16" max="16" width="6.85546875" style="1" bestFit="1" customWidth="1"/>
    <col min="17" max="96" width="2.7109375" style="8" customWidth="1"/>
    <col min="97" max="16384" width="9.140625" style="8"/>
  </cols>
  <sheetData>
    <row r="1" spans="1:123" customFormat="1" ht="23.25">
      <c r="A1" s="27"/>
      <c r="B1" s="20"/>
      <c r="C1" s="20"/>
      <c r="D1" s="20"/>
      <c r="F1" s="8"/>
      <c r="G1" s="8"/>
      <c r="H1" s="8"/>
      <c r="I1" s="8"/>
      <c r="J1" s="8"/>
      <c r="K1" s="8"/>
      <c r="P1" s="1"/>
    </row>
    <row r="2" spans="1:123" customFormat="1">
      <c r="A2" s="20"/>
      <c r="B2" s="20"/>
      <c r="C2" s="20"/>
      <c r="D2" s="20"/>
      <c r="F2" s="8"/>
      <c r="G2" s="8"/>
      <c r="H2" s="8"/>
      <c r="I2" s="8"/>
      <c r="J2" s="8"/>
      <c r="K2" s="8"/>
      <c r="P2" s="1"/>
    </row>
    <row r="3" spans="1:123">
      <c r="A3" s="16"/>
      <c r="L3"/>
      <c r="M3"/>
      <c r="N3"/>
      <c r="O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row>
    <row r="4" spans="1:123">
      <c r="B4" s="21" t="s">
        <v>43</v>
      </c>
      <c r="C4" s="6"/>
      <c r="D4" s="6"/>
      <c r="E4" s="22"/>
      <c r="H4" s="21" t="s">
        <v>45</v>
      </c>
      <c r="K4" s="22"/>
      <c r="L4"/>
      <c r="M4" s="21" t="s">
        <v>46</v>
      </c>
      <c r="N4"/>
      <c r="O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row>
    <row r="5" spans="1:123" ht="15.6" customHeight="1" thickBot="1">
      <c r="A5" s="134">
        <v>1</v>
      </c>
      <c r="B5" s="135" t="s">
        <v>177</v>
      </c>
      <c r="C5" s="135" t="s">
        <v>182</v>
      </c>
      <c r="D5" s="136" t="s">
        <v>183</v>
      </c>
      <c r="E5" s="22" t="s">
        <v>184</v>
      </c>
      <c r="F5" s="5"/>
      <c r="G5" s="4" t="s">
        <v>34</v>
      </c>
      <c r="I5" s="2" t="s">
        <v>35</v>
      </c>
      <c r="J5" s="2" t="s">
        <v>18</v>
      </c>
      <c r="K5" s="22"/>
      <c r="M5" s="3" t="s">
        <v>20</v>
      </c>
      <c r="N5" s="3" t="s">
        <v>21</v>
      </c>
      <c r="O5" s="5" t="s">
        <v>1</v>
      </c>
      <c r="P5" s="36" t="e">
        <f ca="1">MATCH(C29,Q8:U8,0)</f>
        <v>#REF!</v>
      </c>
      <c r="Q5" s="1" t="e">
        <f ca="1">INDEX(A38:A44,MATCH(#REF!,SC_CustomView,0))</f>
        <v>#REF!</v>
      </c>
      <c r="R5" s="1" t="e">
        <f ca="1">INDEX(A53:A57,MATCH(C11,C53:C57,0))-1</f>
        <v>#REF!</v>
      </c>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row>
    <row r="6" spans="1:123" ht="15.6" customHeight="1">
      <c r="A6" s="134">
        <v>2</v>
      </c>
      <c r="B6" s="135" t="s">
        <v>185</v>
      </c>
      <c r="C6" s="135" t="s">
        <v>186</v>
      </c>
      <c r="D6" s="136" t="s">
        <v>187</v>
      </c>
      <c r="E6" s="22" t="s">
        <v>184</v>
      </c>
      <c r="F6" s="8" t="e">
        <f>CHOOSE(VALUE(RIGHT(H6,2)),"Q1","Q1","Q1","Q2","Q2","Q2","Q3","Q3","Q3","Q4","Q4","Q4")</f>
        <v>#REF!</v>
      </c>
      <c r="G6" s="11">
        <v>1</v>
      </c>
      <c r="H6" s="11" t="e">
        <f>IF($H$25=1,"P12","P01")</f>
        <v>#REF!</v>
      </c>
      <c r="I6" s="9" t="s">
        <v>4</v>
      </c>
      <c r="J6" s="115" t="e">
        <f>IF($H$25=1,DATE(#REF!,INT(RIGHT($H6,2))+2,0)-DATE(#REF!,INT(RIGHT($H6,2))+1,1)+1,DATE(#REF!,INT(RIGHT($H6,2))+1,0)-DATE(#REF!,INT(RIGHT($H6,2)),1)+1)</f>
        <v>#REF!</v>
      </c>
      <c r="K6" s="24"/>
      <c r="M6" s="11">
        <f>ROW(O9)</f>
        <v>9</v>
      </c>
      <c r="N6" s="11">
        <f ca="1">M6+N7-1</f>
        <v>18</v>
      </c>
      <c r="Q6"/>
      <c r="R6" s="38" t="s">
        <v>143</v>
      </c>
      <c r="S6" s="38" t="s">
        <v>144</v>
      </c>
      <c r="T6"/>
      <c r="U6"/>
      <c r="V6" s="623" t="str">
        <f>+Q8</f>
        <v>FS</v>
      </c>
      <c r="W6" s="624"/>
      <c r="X6" s="624"/>
      <c r="Y6" s="624"/>
      <c r="Z6" s="624"/>
      <c r="AA6" s="624"/>
      <c r="AB6" s="624"/>
      <c r="AC6" s="624"/>
      <c r="AD6" s="624"/>
      <c r="AE6" s="624"/>
      <c r="AF6" s="624"/>
      <c r="AG6" s="624"/>
      <c r="AH6" s="624"/>
      <c r="AI6" s="624"/>
      <c r="AJ6" s="625"/>
      <c r="AK6" s="623" t="str">
        <f>+R8</f>
        <v>YE</v>
      </c>
      <c r="AL6" s="624"/>
      <c r="AM6" s="624"/>
      <c r="AN6" s="624"/>
      <c r="AO6" s="624"/>
      <c r="AP6" s="624"/>
      <c r="AQ6" s="624"/>
      <c r="AR6" s="624"/>
      <c r="AS6" s="624"/>
      <c r="AT6" s="624"/>
      <c r="AU6" s="624"/>
      <c r="AV6" s="624"/>
      <c r="AW6" s="624"/>
      <c r="AX6" s="624"/>
      <c r="AY6" s="625"/>
      <c r="AZ6" s="623">
        <f>+S8</f>
        <v>0</v>
      </c>
      <c r="BA6" s="624"/>
      <c r="BB6" s="624"/>
      <c r="BC6" s="624"/>
      <c r="BD6" s="624"/>
      <c r="BE6" s="624"/>
      <c r="BF6" s="624"/>
      <c r="BG6" s="624"/>
      <c r="BH6" s="624"/>
      <c r="BI6" s="624"/>
      <c r="BJ6" s="624"/>
      <c r="BK6" s="624"/>
      <c r="BL6" s="624"/>
      <c r="BM6" s="624"/>
      <c r="BN6" s="625"/>
      <c r="BO6" s="623">
        <f>+T8</f>
        <v>0</v>
      </c>
      <c r="BP6" s="624"/>
      <c r="BQ6" s="624"/>
      <c r="BR6" s="624"/>
      <c r="BS6" s="624"/>
      <c r="BT6" s="624"/>
      <c r="BU6" s="624"/>
      <c r="BV6" s="624"/>
      <c r="BW6" s="624"/>
      <c r="BX6" s="624"/>
      <c r="BY6" s="624"/>
      <c r="BZ6" s="624"/>
      <c r="CA6" s="624"/>
      <c r="CB6" s="624"/>
      <c r="CC6" s="625"/>
      <c r="CD6" s="623">
        <f>+U8</f>
        <v>0</v>
      </c>
      <c r="CE6" s="624"/>
      <c r="CF6" s="624"/>
      <c r="CG6" s="624"/>
      <c r="CH6" s="624"/>
      <c r="CI6" s="624"/>
      <c r="CJ6" s="624"/>
      <c r="CK6" s="624"/>
      <c r="CL6" s="624"/>
      <c r="CM6" s="624"/>
      <c r="CN6" s="624"/>
      <c r="CO6" s="624"/>
      <c r="CP6" s="624"/>
      <c r="CQ6" s="624"/>
      <c r="CR6" s="625"/>
      <c r="CS6"/>
      <c r="CT6"/>
      <c r="CU6"/>
    </row>
    <row r="7" spans="1:123" ht="15.6" customHeight="1">
      <c r="A7" s="134">
        <v>3</v>
      </c>
      <c r="B7" s="135" t="s">
        <v>188</v>
      </c>
      <c r="C7" s="135" t="s">
        <v>189</v>
      </c>
      <c r="D7" s="136" t="s">
        <v>190</v>
      </c>
      <c r="E7" s="23" t="s">
        <v>184</v>
      </c>
      <c r="F7" s="8" t="e">
        <f t="shared" ref="F7:F17" si="0">CHOOSE(VALUE(RIGHT(H7,2)),"Q1","Q1","Q1","Q2","Q2","Q2","Q3","Q3","Q3","Q4","Q4","Q4")</f>
        <v>#REF!</v>
      </c>
      <c r="G7" s="11">
        <v>2</v>
      </c>
      <c r="H7" s="11" t="e">
        <f>IF(H6="P12","P01","P"&amp;TEXT(INT(RIGHT(H6,2))+1,"00"))</f>
        <v>#REF!</v>
      </c>
      <c r="I7" s="9" t="s">
        <v>5</v>
      </c>
      <c r="J7" s="115" t="e">
        <f>IF($H$25=1,DATE(#REF!,INT(RIGHT($H7,2))+2,0)-DATE(#REF!,INT(RIGHT($H7,2))+1,1)+1,DATE(#REF!,INT(RIGHT($H7,2))+1,0)-DATE(#REF!,INT(RIGHT($H7,2)),1)+1)</f>
        <v>#REF!</v>
      </c>
      <c r="K7" s="23"/>
      <c r="M7" s="11" t="s">
        <v>31</v>
      </c>
      <c r="N7" s="11">
        <f ca="1">COUNTA(SC_ShtNames)</f>
        <v>10</v>
      </c>
      <c r="Q7"/>
      <c r="R7"/>
      <c r="S7"/>
      <c r="T7"/>
      <c r="U7"/>
      <c r="V7" s="619" t="s">
        <v>69</v>
      </c>
      <c r="W7" s="620"/>
      <c r="X7" s="620"/>
      <c r="Y7" s="620"/>
      <c r="Z7" s="621"/>
      <c r="AA7" s="619" t="s">
        <v>69</v>
      </c>
      <c r="AB7" s="620"/>
      <c r="AC7" s="620"/>
      <c r="AD7" s="620"/>
      <c r="AE7" s="621"/>
      <c r="AF7" s="619" t="s">
        <v>69</v>
      </c>
      <c r="AG7" s="620"/>
      <c r="AH7" s="620"/>
      <c r="AI7" s="620"/>
      <c r="AJ7" s="621"/>
      <c r="AK7" s="626" t="s">
        <v>162</v>
      </c>
      <c r="AL7" s="620"/>
      <c r="AM7" s="620"/>
      <c r="AN7" s="620"/>
      <c r="AO7" s="621"/>
      <c r="AP7" s="619" t="s">
        <v>163</v>
      </c>
      <c r="AQ7" s="620"/>
      <c r="AR7" s="620"/>
      <c r="AS7" s="620"/>
      <c r="AT7" s="621"/>
      <c r="AU7" s="619" t="s">
        <v>164</v>
      </c>
      <c r="AV7" s="620"/>
      <c r="AW7" s="620"/>
      <c r="AX7" s="620"/>
      <c r="AY7" s="622"/>
      <c r="AZ7" s="626" t="s">
        <v>162</v>
      </c>
      <c r="BA7" s="620"/>
      <c r="BB7" s="620"/>
      <c r="BC7" s="620"/>
      <c r="BD7" s="621"/>
      <c r="BE7" s="619" t="s">
        <v>163</v>
      </c>
      <c r="BF7" s="620"/>
      <c r="BG7" s="620"/>
      <c r="BH7" s="620"/>
      <c r="BI7" s="621"/>
      <c r="BJ7" s="619" t="s">
        <v>164</v>
      </c>
      <c r="BK7" s="620"/>
      <c r="BL7" s="620"/>
      <c r="BM7" s="620"/>
      <c r="BN7" s="622"/>
      <c r="BO7" s="626" t="s">
        <v>162</v>
      </c>
      <c r="BP7" s="620"/>
      <c r="BQ7" s="620"/>
      <c r="BR7" s="620"/>
      <c r="BS7" s="621"/>
      <c r="BT7" s="619" t="s">
        <v>163</v>
      </c>
      <c r="BU7" s="620"/>
      <c r="BV7" s="620"/>
      <c r="BW7" s="620"/>
      <c r="BX7" s="621"/>
      <c r="BY7" s="619" t="s">
        <v>164</v>
      </c>
      <c r="BZ7" s="620"/>
      <c r="CA7" s="620"/>
      <c r="CB7" s="620"/>
      <c r="CC7" s="622"/>
      <c r="CD7" s="626" t="s">
        <v>162</v>
      </c>
      <c r="CE7" s="620"/>
      <c r="CF7" s="620"/>
      <c r="CG7" s="620"/>
      <c r="CH7" s="621"/>
      <c r="CI7" s="619" t="s">
        <v>163</v>
      </c>
      <c r="CJ7" s="620"/>
      <c r="CK7" s="620"/>
      <c r="CL7" s="620"/>
      <c r="CM7" s="621"/>
      <c r="CN7" s="619" t="s">
        <v>164</v>
      </c>
      <c r="CO7" s="620"/>
      <c r="CP7" s="620"/>
      <c r="CQ7" s="620"/>
      <c r="CR7" s="622"/>
      <c r="CS7"/>
      <c r="CT7"/>
      <c r="CU7"/>
    </row>
    <row r="8" spans="1:123" ht="15.6" customHeight="1">
      <c r="A8" s="134">
        <v>4</v>
      </c>
      <c r="B8" s="135" t="s">
        <v>191</v>
      </c>
      <c r="C8" s="135" t="s">
        <v>189</v>
      </c>
      <c r="D8" s="136" t="s">
        <v>190</v>
      </c>
      <c r="E8" s="23" t="s">
        <v>184</v>
      </c>
      <c r="F8" s="8" t="e">
        <f t="shared" si="0"/>
        <v>#REF!</v>
      </c>
      <c r="G8" s="11">
        <v>3</v>
      </c>
      <c r="H8" s="11" t="e">
        <f t="shared" ref="H8:H17" si="1">IF(H7="P12","P01","P"&amp;TEXT(INT(RIGHT(H7,2))+1,"00"))</f>
        <v>#REF!</v>
      </c>
      <c r="I8" s="9" t="s">
        <v>6</v>
      </c>
      <c r="J8" s="115" t="e">
        <f>IF($H$25=1,DATE(#REF!,INT(RIGHT($H8,2))+2,0)-DATE(#REF!,INT(RIGHT($H8,2))+1,1)+1,DATE(#REF!,INT(RIGHT($H8,2))+1,0)-DATE(#REF!,INT(RIGHT($H8,2)),1)+1)</f>
        <v>#REF!</v>
      </c>
      <c r="K8" s="23"/>
      <c r="M8" s="39" t="s">
        <v>64</v>
      </c>
      <c r="N8" s="39" t="s">
        <v>62</v>
      </c>
      <c r="O8" s="7" t="s">
        <v>63</v>
      </c>
      <c r="P8" s="30" t="s">
        <v>178</v>
      </c>
      <c r="Q8" s="30" t="s">
        <v>138</v>
      </c>
      <c r="R8" s="30" t="s">
        <v>167</v>
      </c>
      <c r="S8" s="30"/>
      <c r="T8" s="30"/>
      <c r="U8" s="30"/>
      <c r="V8" s="78">
        <v>1</v>
      </c>
      <c r="W8" s="66">
        <v>2</v>
      </c>
      <c r="X8" s="66">
        <v>3</v>
      </c>
      <c r="Y8" s="66">
        <v>4</v>
      </c>
      <c r="Z8" s="67">
        <v>5</v>
      </c>
      <c r="AA8" s="65">
        <v>1</v>
      </c>
      <c r="AB8" s="66">
        <v>2</v>
      </c>
      <c r="AC8" s="66">
        <v>3</v>
      </c>
      <c r="AD8" s="66">
        <v>4</v>
      </c>
      <c r="AE8" s="67">
        <v>5</v>
      </c>
      <c r="AF8" s="66">
        <v>1</v>
      </c>
      <c r="AG8" s="66">
        <v>2</v>
      </c>
      <c r="AH8" s="66">
        <v>3</v>
      </c>
      <c r="AI8" s="66">
        <v>4</v>
      </c>
      <c r="AJ8" s="79">
        <v>5</v>
      </c>
      <c r="AK8" s="78">
        <v>1</v>
      </c>
      <c r="AL8" s="66">
        <v>2</v>
      </c>
      <c r="AM8" s="66">
        <v>3</v>
      </c>
      <c r="AN8" s="66">
        <v>4</v>
      </c>
      <c r="AO8" s="67">
        <v>5</v>
      </c>
      <c r="AP8" s="65">
        <v>1</v>
      </c>
      <c r="AQ8" s="66">
        <v>2</v>
      </c>
      <c r="AR8" s="66">
        <v>3</v>
      </c>
      <c r="AS8" s="66">
        <v>4</v>
      </c>
      <c r="AT8" s="67">
        <v>5</v>
      </c>
      <c r="AU8" s="66">
        <v>1</v>
      </c>
      <c r="AV8" s="66">
        <v>2</v>
      </c>
      <c r="AW8" s="66">
        <v>3</v>
      </c>
      <c r="AX8" s="66">
        <v>4</v>
      </c>
      <c r="AY8" s="79">
        <v>5</v>
      </c>
      <c r="AZ8" s="78">
        <v>1</v>
      </c>
      <c r="BA8" s="66">
        <v>2</v>
      </c>
      <c r="BB8" s="66">
        <v>3</v>
      </c>
      <c r="BC8" s="66">
        <v>4</v>
      </c>
      <c r="BD8" s="67">
        <v>5</v>
      </c>
      <c r="BE8" s="65">
        <v>1</v>
      </c>
      <c r="BF8" s="66">
        <v>2</v>
      </c>
      <c r="BG8" s="66">
        <v>3</v>
      </c>
      <c r="BH8" s="66">
        <v>4</v>
      </c>
      <c r="BI8" s="67">
        <v>5</v>
      </c>
      <c r="BJ8" s="66">
        <v>1</v>
      </c>
      <c r="BK8" s="66">
        <v>2</v>
      </c>
      <c r="BL8" s="66">
        <v>3</v>
      </c>
      <c r="BM8" s="66">
        <v>4</v>
      </c>
      <c r="BN8" s="79">
        <v>5</v>
      </c>
      <c r="BO8" s="78">
        <v>1</v>
      </c>
      <c r="BP8" s="66">
        <v>2</v>
      </c>
      <c r="BQ8" s="66">
        <v>3</v>
      </c>
      <c r="BR8" s="66">
        <v>4</v>
      </c>
      <c r="BS8" s="67">
        <v>5</v>
      </c>
      <c r="BT8" s="65">
        <v>1</v>
      </c>
      <c r="BU8" s="66">
        <v>2</v>
      </c>
      <c r="BV8" s="66">
        <v>3</v>
      </c>
      <c r="BW8" s="66">
        <v>4</v>
      </c>
      <c r="BX8" s="67">
        <v>5</v>
      </c>
      <c r="BY8" s="66">
        <v>1</v>
      </c>
      <c r="BZ8" s="66">
        <v>2</v>
      </c>
      <c r="CA8" s="66">
        <v>3</v>
      </c>
      <c r="CB8" s="66">
        <v>4</v>
      </c>
      <c r="CC8" s="79">
        <v>5</v>
      </c>
      <c r="CD8" s="78">
        <v>1</v>
      </c>
      <c r="CE8" s="66">
        <v>2</v>
      </c>
      <c r="CF8" s="66">
        <v>3</v>
      </c>
      <c r="CG8" s="66">
        <v>4</v>
      </c>
      <c r="CH8" s="67">
        <v>5</v>
      </c>
      <c r="CI8" s="65">
        <v>1</v>
      </c>
      <c r="CJ8" s="66">
        <v>2</v>
      </c>
      <c r="CK8" s="66">
        <v>3</v>
      </c>
      <c r="CL8" s="66">
        <v>4</v>
      </c>
      <c r="CM8" s="67">
        <v>5</v>
      </c>
      <c r="CN8" s="66">
        <v>1</v>
      </c>
      <c r="CO8" s="66">
        <v>2</v>
      </c>
      <c r="CP8" s="66">
        <v>3</v>
      </c>
      <c r="CQ8" s="66">
        <v>4</v>
      </c>
      <c r="CR8" s="79">
        <v>5</v>
      </c>
      <c r="CS8"/>
      <c r="CT8"/>
      <c r="CU8"/>
    </row>
    <row r="9" spans="1:123" ht="15.6" customHeight="1">
      <c r="A9" s="134">
        <v>5</v>
      </c>
      <c r="B9" s="6"/>
      <c r="C9" s="135"/>
      <c r="D9" s="6"/>
      <c r="E9" s="23" t="s">
        <v>184</v>
      </c>
      <c r="F9" s="8" t="e">
        <f t="shared" si="0"/>
        <v>#REF!</v>
      </c>
      <c r="G9" s="11">
        <v>4</v>
      </c>
      <c r="H9" s="11" t="e">
        <f t="shared" si="1"/>
        <v>#REF!</v>
      </c>
      <c r="I9" s="9" t="s">
        <v>7</v>
      </c>
      <c r="J9" s="115" t="e">
        <f>IF($H$25=1,DATE(#REF!,INT(RIGHT($H9,2))+2,0)-DATE(#REF!,INT(RIGHT($H9,2))+1,1)+1,DATE(#REF!,INT(RIGHT($H9,2))+1,0)-DATE(#REF!,INT(RIGHT($H9,2)),1)+1)</f>
        <v>#REF!</v>
      </c>
      <c r="K9" s="23"/>
      <c r="L9" s="33">
        <v>1</v>
      </c>
      <c r="M9" s="40" t="s">
        <v>170</v>
      </c>
      <c r="N9" s="40" t="s">
        <v>65</v>
      </c>
      <c r="O9" s="32" t="s">
        <v>169</v>
      </c>
      <c r="P9" s="120"/>
      <c r="Q9" s="31"/>
      <c r="R9" s="31" t="s">
        <v>50</v>
      </c>
      <c r="S9" s="31"/>
      <c r="T9" s="31"/>
      <c r="U9" s="31"/>
      <c r="V9" s="80"/>
      <c r="W9" s="44"/>
      <c r="X9" s="44"/>
      <c r="Y9" s="44"/>
      <c r="Z9" s="45"/>
      <c r="AA9" s="81"/>
      <c r="AB9" s="43"/>
      <c r="AC9" s="82"/>
      <c r="AD9" s="82"/>
      <c r="AE9" s="83"/>
      <c r="AF9" s="85"/>
      <c r="AG9" s="85"/>
      <c r="AH9" s="85"/>
      <c r="AI9" s="85"/>
      <c r="AJ9" s="86"/>
      <c r="AK9" s="80"/>
      <c r="AL9" s="44"/>
      <c r="AM9" s="44"/>
      <c r="AN9" s="44"/>
      <c r="AO9" s="45"/>
      <c r="AP9" s="81"/>
      <c r="AQ9" s="43"/>
      <c r="AR9" s="82"/>
      <c r="AS9" s="82"/>
      <c r="AT9" s="83"/>
      <c r="AU9" s="85"/>
      <c r="AV9" s="85"/>
      <c r="AW9" s="85"/>
      <c r="AX9" s="85"/>
      <c r="AY9" s="86"/>
      <c r="AZ9" s="80"/>
      <c r="BA9" s="44"/>
      <c r="BB9" s="44"/>
      <c r="BC9" s="44"/>
      <c r="BD9" s="45"/>
      <c r="BE9" s="81"/>
      <c r="BF9" s="82"/>
      <c r="BG9" s="82"/>
      <c r="BH9" s="82"/>
      <c r="BI9" s="83"/>
      <c r="BJ9" s="85"/>
      <c r="BK9" s="85"/>
      <c r="BL9" s="85"/>
      <c r="BM9" s="85"/>
      <c r="BN9" s="86"/>
      <c r="BO9" s="80"/>
      <c r="BP9" s="44"/>
      <c r="BQ9" s="44"/>
      <c r="BR9" s="44"/>
      <c r="BS9" s="45"/>
      <c r="BT9" s="81"/>
      <c r="BU9" s="82"/>
      <c r="BV9" s="82"/>
      <c r="BW9" s="82"/>
      <c r="BX9" s="83"/>
      <c r="BY9" s="85"/>
      <c r="BZ9" s="85"/>
      <c r="CA9" s="85"/>
      <c r="CB9" s="85"/>
      <c r="CC9" s="86"/>
      <c r="CD9" s="80"/>
      <c r="CE9" s="44"/>
      <c r="CF9" s="44"/>
      <c r="CG9" s="44"/>
      <c r="CH9" s="45"/>
      <c r="CI9" s="81"/>
      <c r="CJ9" s="82"/>
      <c r="CK9" s="82"/>
      <c r="CL9" s="82"/>
      <c r="CM9" s="83"/>
      <c r="CN9" s="85"/>
      <c r="CO9" s="85"/>
      <c r="CP9" s="85"/>
      <c r="CQ9" s="85"/>
      <c r="CR9" s="86"/>
      <c r="CS9"/>
      <c r="CT9" t="s">
        <v>170</v>
      </c>
      <c r="CU9" t="s">
        <v>65</v>
      </c>
      <c r="CV9" s="8" t="s">
        <v>169</v>
      </c>
      <c r="CY9" s="8" t="s">
        <v>50</v>
      </c>
    </row>
    <row r="10" spans="1:123" ht="15.6" customHeight="1">
      <c r="A10" s="134">
        <v>6</v>
      </c>
      <c r="B10" s="6"/>
      <c r="C10" s="135"/>
      <c r="D10" s="6"/>
      <c r="E10" s="23" t="s">
        <v>184</v>
      </c>
      <c r="F10" s="8" t="e">
        <f t="shared" si="0"/>
        <v>#REF!</v>
      </c>
      <c r="G10" s="11">
        <v>5</v>
      </c>
      <c r="H10" s="11" t="e">
        <f t="shared" si="1"/>
        <v>#REF!</v>
      </c>
      <c r="I10" s="9" t="s">
        <v>36</v>
      </c>
      <c r="J10" s="115" t="e">
        <f>IF($H$25=1,DATE(#REF!,INT(RIGHT($H10,2))+2,0)-DATE(#REF!,INT(RIGHT($H10,2))+1,1)+1,DATE(#REF!,INT(RIGHT($H10,2))+1,0)-DATE(#REF!,INT(RIGHT($H10,2)),1)+1)</f>
        <v>#REF!</v>
      </c>
      <c r="K10" s="23"/>
      <c r="L10" s="33">
        <v>2</v>
      </c>
      <c r="M10" s="40" t="s">
        <v>172</v>
      </c>
      <c r="N10" s="40" t="s">
        <v>122</v>
      </c>
      <c r="O10" s="56" t="s">
        <v>171</v>
      </c>
      <c r="P10" s="120"/>
      <c r="Q10" s="31"/>
      <c r="R10" s="31" t="s">
        <v>50</v>
      </c>
      <c r="S10" s="31"/>
      <c r="T10" s="31"/>
      <c r="U10" s="31"/>
      <c r="V10" s="80"/>
      <c r="W10" s="44"/>
      <c r="X10" s="44"/>
      <c r="Y10" s="44"/>
      <c r="Z10" s="45"/>
      <c r="AA10" s="81"/>
      <c r="AB10" s="43"/>
      <c r="AC10" s="82"/>
      <c r="AD10" s="85"/>
      <c r="AE10" s="87"/>
      <c r="AF10" s="85"/>
      <c r="AG10" s="85"/>
      <c r="AH10" s="85"/>
      <c r="AI10" s="85"/>
      <c r="AJ10" s="86"/>
      <c r="AK10" s="80"/>
      <c r="AL10" s="44"/>
      <c r="AM10" s="44"/>
      <c r="AN10" s="44"/>
      <c r="AO10" s="45"/>
      <c r="AP10" s="81"/>
      <c r="AQ10" s="43"/>
      <c r="AR10" s="82"/>
      <c r="AS10" s="85"/>
      <c r="AT10" s="87"/>
      <c r="AU10" s="85"/>
      <c r="AV10" s="85"/>
      <c r="AW10" s="85"/>
      <c r="AX10" s="85"/>
      <c r="AY10" s="86"/>
      <c r="AZ10" s="80"/>
      <c r="BA10" s="44"/>
      <c r="BB10" s="44"/>
      <c r="BC10" s="44"/>
      <c r="BD10" s="45"/>
      <c r="BE10" s="81"/>
      <c r="BF10" s="82"/>
      <c r="BG10" s="82"/>
      <c r="BH10" s="85"/>
      <c r="BI10" s="87"/>
      <c r="BJ10" s="85"/>
      <c r="BK10" s="85"/>
      <c r="BL10" s="85"/>
      <c r="BM10" s="85"/>
      <c r="BN10" s="86"/>
      <c r="BO10" s="80"/>
      <c r="BP10" s="44"/>
      <c r="BQ10" s="44"/>
      <c r="BR10" s="44"/>
      <c r="BS10" s="45"/>
      <c r="BT10" s="81"/>
      <c r="BU10" s="82"/>
      <c r="BV10" s="82"/>
      <c r="BW10" s="85"/>
      <c r="BX10" s="87"/>
      <c r="BY10" s="85"/>
      <c r="BZ10" s="85"/>
      <c r="CA10" s="85"/>
      <c r="CB10" s="85"/>
      <c r="CC10" s="86"/>
      <c r="CD10" s="80"/>
      <c r="CE10" s="44"/>
      <c r="CF10" s="44"/>
      <c r="CG10" s="44"/>
      <c r="CH10" s="45"/>
      <c r="CI10" s="81"/>
      <c r="CJ10" s="82"/>
      <c r="CK10" s="82"/>
      <c r="CL10" s="85"/>
      <c r="CM10" s="87"/>
      <c r="CN10" s="85"/>
      <c r="CO10" s="85"/>
      <c r="CP10" s="85"/>
      <c r="CQ10" s="85"/>
      <c r="CR10" s="86"/>
      <c r="CS10"/>
      <c r="CT10" t="s">
        <v>172</v>
      </c>
      <c r="CU10" t="s">
        <v>122</v>
      </c>
      <c r="CV10" s="8" t="s">
        <v>67</v>
      </c>
      <c r="CY10" s="8" t="s">
        <v>50</v>
      </c>
      <c r="DC10" s="8" t="s">
        <v>148</v>
      </c>
    </row>
    <row r="11" spans="1:123" ht="15.6" customHeight="1">
      <c r="A11" s="1"/>
      <c r="B11" s="21" t="s">
        <v>38</v>
      </c>
      <c r="C11" s="3" t="e">
        <f ca="1">INDEX(C12:C17,MATCH(#REF!,SC_Version,0))</f>
        <v>#REF!</v>
      </c>
      <c r="D11" s="6"/>
      <c r="E11" s="23"/>
      <c r="F11" s="8" t="e">
        <f t="shared" si="0"/>
        <v>#REF!</v>
      </c>
      <c r="G11" s="11">
        <v>6</v>
      </c>
      <c r="H11" s="11" t="e">
        <f t="shared" si="1"/>
        <v>#REF!</v>
      </c>
      <c r="I11" s="9" t="s">
        <v>8</v>
      </c>
      <c r="J11" s="115" t="e">
        <f>IF($H$25=1,DATE(#REF!,INT(RIGHT($H11,2))+2,0)-DATE(#REF!,INT(RIGHT($H11,2))+1,1)+1,DATE(#REF!,INT(RIGHT($H11,2))+1,0)-DATE(#REF!,INT(RIGHT($H11,2)),1)+1)</f>
        <v>#REF!</v>
      </c>
      <c r="K11" s="23"/>
      <c r="L11" s="33">
        <v>3</v>
      </c>
      <c r="M11" s="40" t="s">
        <v>179</v>
      </c>
      <c r="N11" s="40" t="s">
        <v>137</v>
      </c>
      <c r="O11" s="56" t="s">
        <v>128</v>
      </c>
      <c r="P11" s="120"/>
      <c r="Q11" s="31"/>
      <c r="R11" s="31" t="s">
        <v>50</v>
      </c>
      <c r="S11" s="31"/>
      <c r="T11" s="31"/>
      <c r="U11" s="31"/>
      <c r="V11" s="80" t="s">
        <v>148</v>
      </c>
      <c r="W11" s="44"/>
      <c r="X11" s="44"/>
      <c r="Y11" s="44"/>
      <c r="Z11" s="45"/>
      <c r="AA11" s="81"/>
      <c r="AB11" s="43"/>
      <c r="AC11" s="82"/>
      <c r="AD11" s="82"/>
      <c r="AE11" s="83"/>
      <c r="AF11" s="85"/>
      <c r="AG11" s="85"/>
      <c r="AH11" s="85"/>
      <c r="AI11" s="85"/>
      <c r="AJ11" s="86"/>
      <c r="AK11" s="80"/>
      <c r="AL11" s="44"/>
      <c r="AM11" s="44"/>
      <c r="AN11" s="44"/>
      <c r="AO11" s="45"/>
      <c r="AP11" s="81"/>
      <c r="AQ11" s="43"/>
      <c r="AR11" s="82"/>
      <c r="AS11" s="82"/>
      <c r="AT11" s="83"/>
      <c r="AU11" s="85"/>
      <c r="AV11" s="85"/>
      <c r="AW11" s="85"/>
      <c r="AX11" s="85"/>
      <c r="AY11" s="86"/>
      <c r="AZ11" s="80"/>
      <c r="BA11" s="44"/>
      <c r="BB11" s="44"/>
      <c r="BC11" s="44"/>
      <c r="BD11" s="45"/>
      <c r="BE11" s="81"/>
      <c r="BF11" s="82"/>
      <c r="BG11" s="82"/>
      <c r="BH11" s="85"/>
      <c r="BI11" s="87"/>
      <c r="BJ11" s="85"/>
      <c r="BK11" s="85"/>
      <c r="BL11" s="85"/>
      <c r="BM11" s="85"/>
      <c r="BN11" s="86"/>
      <c r="BO11" s="80"/>
      <c r="BP11" s="44"/>
      <c r="BQ11" s="44"/>
      <c r="BR11" s="44"/>
      <c r="BS11" s="45"/>
      <c r="BT11" s="81"/>
      <c r="BU11" s="82"/>
      <c r="BV11" s="82"/>
      <c r="BW11" s="85"/>
      <c r="BX11" s="87"/>
      <c r="BY11" s="85"/>
      <c r="BZ11" s="85"/>
      <c r="CA11" s="85"/>
      <c r="CB11" s="85"/>
      <c r="CC11" s="86"/>
      <c r="CD11" s="80"/>
      <c r="CE11" s="44"/>
      <c r="CF11" s="44"/>
      <c r="CG11" s="44"/>
      <c r="CH11" s="45"/>
      <c r="CI11" s="81"/>
      <c r="CJ11" s="82"/>
      <c r="CK11" s="82"/>
      <c r="CL11" s="85"/>
      <c r="CM11" s="87"/>
      <c r="CN11" s="85"/>
      <c r="CO11" s="85"/>
      <c r="CP11" s="85"/>
      <c r="CQ11" s="85"/>
      <c r="CR11" s="84"/>
      <c r="CS11"/>
      <c r="CT11" t="s">
        <v>179</v>
      </c>
      <c r="CU11" t="s">
        <v>137</v>
      </c>
      <c r="CV11" s="8" t="s">
        <v>128</v>
      </c>
      <c r="CX11" s="8" t="s">
        <v>50</v>
      </c>
      <c r="CY11" s="8" t="s">
        <v>50</v>
      </c>
      <c r="DC11" s="8" t="s">
        <v>148</v>
      </c>
      <c r="DS11" s="8" t="s">
        <v>181</v>
      </c>
    </row>
    <row r="12" spans="1:123">
      <c r="A12" s="3">
        <v>1</v>
      </c>
      <c r="B12" s="6" t="s">
        <v>26</v>
      </c>
      <c r="C12" s="3" t="s">
        <v>50</v>
      </c>
      <c r="D12" s="6"/>
      <c r="E12" s="23"/>
      <c r="F12" s="8" t="e">
        <f t="shared" si="0"/>
        <v>#REF!</v>
      </c>
      <c r="G12" s="11">
        <v>7</v>
      </c>
      <c r="H12" s="11" t="e">
        <f t="shared" si="1"/>
        <v>#REF!</v>
      </c>
      <c r="I12" s="9" t="s">
        <v>9</v>
      </c>
      <c r="J12" s="115" t="e">
        <f>IF($H$25=1,DATE(#REF!,INT(RIGHT($H12,2))+2,0)-DATE(#REF!,INT(RIGHT($H12,2))+1,1)+1,DATE(#REF!,INT(RIGHT($H12,2))+1,0)-DATE(#REF!,INT(RIGHT($H12,2)),1)+1)</f>
        <v>#REF!</v>
      </c>
      <c r="K12" s="25"/>
      <c r="L12" s="33">
        <v>4</v>
      </c>
      <c r="M12" s="40" t="s">
        <v>132</v>
      </c>
      <c r="N12" s="40" t="s">
        <v>123</v>
      </c>
      <c r="O12" s="56" t="s">
        <v>125</v>
      </c>
      <c r="P12" s="120"/>
      <c r="Q12" s="31" t="s">
        <v>50</v>
      </c>
      <c r="R12" s="31" t="s">
        <v>50</v>
      </c>
      <c r="S12" s="31"/>
      <c r="T12" s="31"/>
      <c r="U12" s="31"/>
      <c r="V12" s="80"/>
      <c r="W12" s="44"/>
      <c r="X12" s="44"/>
      <c r="Y12" s="44"/>
      <c r="Z12" s="45"/>
      <c r="AA12" s="81"/>
      <c r="AB12" s="43"/>
      <c r="AC12" s="82"/>
      <c r="AD12" s="82"/>
      <c r="AE12" s="83"/>
      <c r="AF12" s="82"/>
      <c r="AG12" s="82"/>
      <c r="AH12" s="82"/>
      <c r="AI12" s="82"/>
      <c r="AJ12" s="84"/>
      <c r="AK12" s="80"/>
      <c r="AL12" s="44"/>
      <c r="AM12" s="44"/>
      <c r="AN12" s="44"/>
      <c r="AO12" s="45"/>
      <c r="AP12" s="81"/>
      <c r="AQ12" s="43"/>
      <c r="AR12" s="82"/>
      <c r="AS12" s="82"/>
      <c r="AT12" s="83"/>
      <c r="AU12" s="82"/>
      <c r="AV12" s="82"/>
      <c r="AW12" s="82"/>
      <c r="AX12" s="82"/>
      <c r="AY12" s="84"/>
      <c r="AZ12" s="80"/>
      <c r="BA12" s="44"/>
      <c r="BB12" s="44"/>
      <c r="BC12" s="44"/>
      <c r="BD12" s="45"/>
      <c r="BE12" s="81"/>
      <c r="BF12" s="82"/>
      <c r="BG12" s="82"/>
      <c r="BH12" s="82"/>
      <c r="BI12" s="83"/>
      <c r="BJ12" s="82"/>
      <c r="BK12" s="82"/>
      <c r="BL12" s="82"/>
      <c r="BM12" s="82"/>
      <c r="BN12" s="84"/>
      <c r="BO12" s="80"/>
      <c r="BP12" s="44"/>
      <c r="BQ12" s="44"/>
      <c r="BR12" s="44"/>
      <c r="BS12" s="45"/>
      <c r="BT12" s="81"/>
      <c r="BU12" s="82"/>
      <c r="BV12" s="82"/>
      <c r="BW12" s="82"/>
      <c r="BX12" s="83"/>
      <c r="BY12" s="82"/>
      <c r="BZ12" s="82"/>
      <c r="CA12" s="82"/>
      <c r="CB12" s="82"/>
      <c r="CC12" s="84"/>
      <c r="CD12" s="80"/>
      <c r="CE12" s="44"/>
      <c r="CF12" s="44"/>
      <c r="CG12" s="44"/>
      <c r="CH12" s="45"/>
      <c r="CI12" s="81"/>
      <c r="CJ12" s="82"/>
      <c r="CK12" s="82"/>
      <c r="CL12" s="82"/>
      <c r="CM12" s="83"/>
      <c r="CN12" s="82"/>
      <c r="CO12" s="82"/>
      <c r="CP12" s="82"/>
      <c r="CQ12" s="82"/>
      <c r="CR12" s="86"/>
      <c r="CS12"/>
      <c r="CT12" t="s">
        <v>132</v>
      </c>
      <c r="CU12" t="s">
        <v>123</v>
      </c>
      <c r="CV12" s="8" t="s">
        <v>125</v>
      </c>
      <c r="CX12" s="8" t="s">
        <v>50</v>
      </c>
      <c r="CY12" s="8" t="s">
        <v>50</v>
      </c>
    </row>
    <row r="13" spans="1:123">
      <c r="A13" s="3">
        <v>2</v>
      </c>
      <c r="B13" s="6" t="s">
        <v>25</v>
      </c>
      <c r="C13" s="3" t="s">
        <v>61</v>
      </c>
      <c r="D13" s="6"/>
      <c r="E13" s="23"/>
      <c r="F13" s="8" t="e">
        <f t="shared" si="0"/>
        <v>#REF!</v>
      </c>
      <c r="G13" s="11">
        <v>8</v>
      </c>
      <c r="H13" s="11" t="e">
        <f t="shared" si="1"/>
        <v>#REF!</v>
      </c>
      <c r="I13" s="9" t="s">
        <v>10</v>
      </c>
      <c r="J13" s="115" t="e">
        <f>IF($H$25=1,DATE(#REF!,INT(RIGHT($H13,2))+2,0)-DATE(#REF!,INT(RIGHT($H13,2))+1,1)+1,DATE(#REF!,INT(RIGHT($H13,2))+1,0)-DATE(#REF!,INT(RIGHT($H13,2)),1)+1)</f>
        <v>#REF!</v>
      </c>
      <c r="K13" s="23"/>
      <c r="L13" s="33">
        <v>5</v>
      </c>
      <c r="M13" s="40" t="s">
        <v>133</v>
      </c>
      <c r="N13" s="40" t="s">
        <v>124</v>
      </c>
      <c r="O13" s="56" t="s">
        <v>127</v>
      </c>
      <c r="P13" s="120"/>
      <c r="Q13" s="31" t="s">
        <v>50</v>
      </c>
      <c r="R13" s="31" t="s">
        <v>50</v>
      </c>
      <c r="S13" s="31"/>
      <c r="T13" s="31"/>
      <c r="U13" s="31"/>
      <c r="V13" s="80"/>
      <c r="W13" s="44"/>
      <c r="X13" s="44"/>
      <c r="Y13" s="44"/>
      <c r="Z13" s="45"/>
      <c r="AA13" s="81"/>
      <c r="AB13" s="43"/>
      <c r="AC13" s="82"/>
      <c r="AD13" s="85"/>
      <c r="AE13" s="87"/>
      <c r="AF13" s="85"/>
      <c r="AG13" s="85"/>
      <c r="AH13" s="85"/>
      <c r="AI13" s="85"/>
      <c r="AJ13" s="86"/>
      <c r="AK13" s="80"/>
      <c r="AL13" s="44"/>
      <c r="AM13" s="44"/>
      <c r="AN13" s="44"/>
      <c r="AO13" s="45"/>
      <c r="AP13" s="81"/>
      <c r="AQ13" s="43"/>
      <c r="AR13" s="82"/>
      <c r="AS13" s="85"/>
      <c r="AT13" s="87"/>
      <c r="AU13" s="85"/>
      <c r="AV13" s="85"/>
      <c r="AW13" s="85"/>
      <c r="AX13" s="85"/>
      <c r="AY13" s="86"/>
      <c r="AZ13" s="80"/>
      <c r="BA13" s="44"/>
      <c r="BB13" s="44"/>
      <c r="BC13" s="44"/>
      <c r="BD13" s="45"/>
      <c r="BE13" s="81"/>
      <c r="BF13" s="82"/>
      <c r="BG13" s="82"/>
      <c r="BH13" s="85"/>
      <c r="BI13" s="87"/>
      <c r="BJ13" s="85"/>
      <c r="BK13" s="85"/>
      <c r="BL13" s="85"/>
      <c r="BM13" s="85"/>
      <c r="BN13" s="86"/>
      <c r="BO13" s="80"/>
      <c r="BP13" s="44"/>
      <c r="BQ13" s="44"/>
      <c r="BR13" s="44"/>
      <c r="BS13" s="45"/>
      <c r="BT13" s="81"/>
      <c r="BU13" s="82"/>
      <c r="BV13" s="82"/>
      <c r="BW13" s="85"/>
      <c r="BX13" s="87"/>
      <c r="BY13" s="85"/>
      <c r="BZ13" s="85"/>
      <c r="CA13" s="85"/>
      <c r="CB13" s="85"/>
      <c r="CC13" s="86"/>
      <c r="CD13" s="80"/>
      <c r="CE13" s="44"/>
      <c r="CF13" s="44"/>
      <c r="CG13" s="44"/>
      <c r="CH13" s="45"/>
      <c r="CI13" s="81"/>
      <c r="CJ13" s="82"/>
      <c r="CK13" s="82"/>
      <c r="CL13" s="85"/>
      <c r="CM13" s="87"/>
      <c r="CN13" s="85"/>
      <c r="CO13" s="85"/>
      <c r="CP13" s="85"/>
      <c r="CQ13" s="85"/>
      <c r="CR13" s="86"/>
      <c r="CS13"/>
      <c r="CT13" t="s">
        <v>133</v>
      </c>
      <c r="CU13" t="s">
        <v>124</v>
      </c>
      <c r="CV13" s="8" t="s">
        <v>127</v>
      </c>
      <c r="CX13" s="8" t="s">
        <v>50</v>
      </c>
      <c r="CY13" s="8" t="s">
        <v>50</v>
      </c>
    </row>
    <row r="14" spans="1:123">
      <c r="A14" s="3">
        <v>3</v>
      </c>
      <c r="B14" s="6" t="s">
        <v>27</v>
      </c>
      <c r="C14" s="3" t="s">
        <v>51</v>
      </c>
      <c r="D14" s="6"/>
      <c r="E14" s="23"/>
      <c r="F14" s="8" t="e">
        <f t="shared" si="0"/>
        <v>#REF!</v>
      </c>
      <c r="G14" s="11">
        <v>9</v>
      </c>
      <c r="H14" s="11" t="e">
        <f t="shared" si="1"/>
        <v>#REF!</v>
      </c>
      <c r="I14" s="9" t="s">
        <v>11</v>
      </c>
      <c r="J14" s="115" t="e">
        <f>IF($H$25=1,DATE(#REF!,INT(RIGHT($H14,2))+2,0)-DATE(#REF!,INT(RIGHT($H14,2))+1,1)+1,DATE(#REF!,INT(RIGHT($H14,2))+1,0)-DATE(#REF!,INT(RIGHT($H14,2)),1)+1)</f>
        <v>#REF!</v>
      </c>
      <c r="K14" s="23"/>
      <c r="L14" s="33">
        <v>6</v>
      </c>
      <c r="M14" s="40" t="s">
        <v>141</v>
      </c>
      <c r="N14" s="40" t="s">
        <v>142</v>
      </c>
      <c r="O14" s="56" t="s">
        <v>130</v>
      </c>
      <c r="P14" s="120"/>
      <c r="Q14" s="31" t="s">
        <v>50</v>
      </c>
      <c r="R14" s="31"/>
      <c r="S14" s="31"/>
      <c r="T14" s="31"/>
      <c r="U14" s="31"/>
      <c r="V14" s="80"/>
      <c r="W14" s="44"/>
      <c r="X14" s="44"/>
      <c r="Y14" s="44"/>
      <c r="Z14" s="45"/>
      <c r="AA14" s="81"/>
      <c r="AB14" s="43"/>
      <c r="AC14" s="82"/>
      <c r="AD14" s="82"/>
      <c r="AE14" s="83"/>
      <c r="AF14" s="85"/>
      <c r="AG14" s="85"/>
      <c r="AH14" s="85"/>
      <c r="AI14" s="85"/>
      <c r="AJ14" s="86"/>
      <c r="AK14" s="80"/>
      <c r="AL14" s="44"/>
      <c r="AM14" s="44"/>
      <c r="AN14" s="44"/>
      <c r="AO14" s="45"/>
      <c r="AP14" s="81"/>
      <c r="AQ14" s="43"/>
      <c r="AR14" s="82"/>
      <c r="AS14" s="82"/>
      <c r="AT14" s="83"/>
      <c r="AU14" s="85"/>
      <c r="AV14" s="85"/>
      <c r="AW14" s="85"/>
      <c r="AX14" s="85"/>
      <c r="AY14" s="86"/>
      <c r="AZ14" s="80"/>
      <c r="BA14" s="44"/>
      <c r="BB14" s="44"/>
      <c r="BC14" s="44"/>
      <c r="BD14" s="45"/>
      <c r="BE14" s="81"/>
      <c r="BF14" s="82"/>
      <c r="BG14" s="82"/>
      <c r="BH14" s="82"/>
      <c r="BI14" s="83"/>
      <c r="BJ14" s="85"/>
      <c r="BK14" s="85"/>
      <c r="BL14" s="85"/>
      <c r="BM14" s="85"/>
      <c r="BN14" s="86"/>
      <c r="BO14" s="80"/>
      <c r="BP14" s="44"/>
      <c r="BQ14" s="44"/>
      <c r="BR14" s="44"/>
      <c r="BS14" s="45"/>
      <c r="BT14" s="81"/>
      <c r="BU14" s="82"/>
      <c r="BV14" s="82"/>
      <c r="BW14" s="82"/>
      <c r="BX14" s="83"/>
      <c r="BY14" s="85"/>
      <c r="BZ14" s="85"/>
      <c r="CA14" s="85"/>
      <c r="CB14" s="85"/>
      <c r="CC14" s="86"/>
      <c r="CD14" s="80"/>
      <c r="CE14" s="44"/>
      <c r="CF14" s="44"/>
      <c r="CG14" s="44"/>
      <c r="CH14" s="45"/>
      <c r="CI14" s="81"/>
      <c r="CJ14" s="82"/>
      <c r="CK14" s="82"/>
      <c r="CL14" s="82"/>
      <c r="CM14" s="83"/>
      <c r="CN14" s="85"/>
      <c r="CO14" s="85"/>
      <c r="CP14" s="85"/>
      <c r="CQ14" s="85"/>
      <c r="CR14" s="84"/>
      <c r="CS14"/>
      <c r="CT14" t="s">
        <v>141</v>
      </c>
      <c r="CU14" t="s">
        <v>142</v>
      </c>
      <c r="CV14" s="8" t="s">
        <v>130</v>
      </c>
      <c r="CX14" s="8" t="s">
        <v>50</v>
      </c>
    </row>
    <row r="15" spans="1:123">
      <c r="A15" s="3">
        <v>4</v>
      </c>
      <c r="B15" s="6"/>
      <c r="C15" s="6"/>
      <c r="D15" s="6"/>
      <c r="E15" s="23"/>
      <c r="F15" s="8" t="e">
        <f t="shared" si="0"/>
        <v>#REF!</v>
      </c>
      <c r="G15" s="11">
        <v>10</v>
      </c>
      <c r="H15" s="11" t="e">
        <f t="shared" si="1"/>
        <v>#REF!</v>
      </c>
      <c r="I15" s="9" t="s">
        <v>22</v>
      </c>
      <c r="J15" s="115" t="e">
        <f>IF($H$25=1,DATE(#REF!,INT(RIGHT($H15,2))+2,0)-DATE(#REF!,INT(RIGHT($H15,2))+1,1)+1,DATE(#REF!,INT(RIGHT($H15,2))+1,0)-DATE(#REF!,INT(RIGHT($H15,2)),1)+1)</f>
        <v>#REF!</v>
      </c>
      <c r="K15" s="23"/>
      <c r="L15" s="33">
        <v>7</v>
      </c>
      <c r="M15" s="40" t="s">
        <v>140</v>
      </c>
      <c r="N15" s="40" t="s">
        <v>168</v>
      </c>
      <c r="O15" s="56" t="s">
        <v>128</v>
      </c>
      <c r="P15" s="120"/>
      <c r="Q15" s="31" t="s">
        <v>50</v>
      </c>
      <c r="R15" s="31" t="s">
        <v>50</v>
      </c>
      <c r="S15" s="31"/>
      <c r="T15" s="31"/>
      <c r="U15" s="31"/>
      <c r="V15" s="80"/>
      <c r="W15" s="44"/>
      <c r="X15" s="44"/>
      <c r="Y15" s="44"/>
      <c r="Z15" s="45"/>
      <c r="AA15" s="81"/>
      <c r="AB15" s="43"/>
      <c r="AC15" s="82"/>
      <c r="AD15" s="82"/>
      <c r="AE15" s="83"/>
      <c r="AF15" s="82"/>
      <c r="AG15" s="82"/>
      <c r="AH15" s="82"/>
      <c r="AI15" s="82"/>
      <c r="AJ15" s="84"/>
      <c r="AK15" s="80"/>
      <c r="AL15" s="44"/>
      <c r="AM15" s="44"/>
      <c r="AN15" s="44"/>
      <c r="AO15" s="45"/>
      <c r="AP15" s="81"/>
      <c r="AQ15" s="43"/>
      <c r="AR15" s="82"/>
      <c r="AS15" s="82"/>
      <c r="AT15" s="83"/>
      <c r="AU15" s="82"/>
      <c r="AV15" s="82"/>
      <c r="AW15" s="82"/>
      <c r="AX15" s="82"/>
      <c r="AY15" s="84"/>
      <c r="AZ15" s="80"/>
      <c r="BA15" s="44"/>
      <c r="BB15" s="44"/>
      <c r="BC15" s="44"/>
      <c r="BD15" s="45"/>
      <c r="BE15" s="81"/>
      <c r="BF15" s="82"/>
      <c r="BG15" s="82"/>
      <c r="BH15" s="82"/>
      <c r="BI15" s="83"/>
      <c r="BJ15" s="82"/>
      <c r="BK15" s="82"/>
      <c r="BL15" s="82"/>
      <c r="BM15" s="82"/>
      <c r="BN15" s="84"/>
      <c r="BO15" s="80"/>
      <c r="BP15" s="44"/>
      <c r="BQ15" s="44"/>
      <c r="BR15" s="44"/>
      <c r="BS15" s="45"/>
      <c r="BT15" s="81"/>
      <c r="BU15" s="82"/>
      <c r="BV15" s="82"/>
      <c r="BW15" s="82"/>
      <c r="BX15" s="83"/>
      <c r="BY15" s="82"/>
      <c r="BZ15" s="82"/>
      <c r="CA15" s="82"/>
      <c r="CB15" s="82"/>
      <c r="CC15" s="84"/>
      <c r="CD15" s="80"/>
      <c r="CE15" s="44"/>
      <c r="CF15" s="44"/>
      <c r="CG15" s="44"/>
      <c r="CH15" s="45"/>
      <c r="CI15" s="81"/>
      <c r="CJ15" s="82"/>
      <c r="CK15" s="82"/>
      <c r="CL15" s="82"/>
      <c r="CM15" s="83"/>
      <c r="CN15" s="82"/>
      <c r="CO15" s="82"/>
      <c r="CP15" s="82"/>
      <c r="CQ15" s="82"/>
      <c r="CR15" s="84"/>
      <c r="CS15"/>
      <c r="CT15" t="s">
        <v>134</v>
      </c>
      <c r="CU15" t="s">
        <v>168</v>
      </c>
      <c r="CV15" s="8" t="s">
        <v>130</v>
      </c>
      <c r="CX15" s="8" t="s">
        <v>50</v>
      </c>
      <c r="CY15" s="8" t="s">
        <v>50</v>
      </c>
      <c r="DC15" s="8" t="s">
        <v>147</v>
      </c>
    </row>
    <row r="16" spans="1:123">
      <c r="A16" s="3">
        <v>5</v>
      </c>
      <c r="B16" s="6"/>
      <c r="C16" s="6"/>
      <c r="D16" s="6"/>
      <c r="E16" s="23"/>
      <c r="F16" s="8" t="e">
        <f t="shared" si="0"/>
        <v>#REF!</v>
      </c>
      <c r="G16" s="11">
        <v>11</v>
      </c>
      <c r="H16" s="11" t="e">
        <f t="shared" si="1"/>
        <v>#REF!</v>
      </c>
      <c r="I16" s="9" t="s">
        <v>19</v>
      </c>
      <c r="J16" s="115" t="e">
        <f>IF($H$25=1,DATE(#REF!,INT(RIGHT($H16,2))+2,0)-DATE(#REF!,INT(RIGHT($H16,2))+1,1)+1,DATE(#REF!,INT(RIGHT($H16,2))+1,0)-DATE(#REF!,INT(RIGHT($H16,2)),1)+1)</f>
        <v>#REF!</v>
      </c>
      <c r="K16" s="23"/>
      <c r="L16" s="33">
        <v>8</v>
      </c>
      <c r="M16" s="40" t="s">
        <v>134</v>
      </c>
      <c r="N16" s="40" t="s">
        <v>173</v>
      </c>
      <c r="O16" s="56" t="s">
        <v>130</v>
      </c>
      <c r="P16" s="120"/>
      <c r="Q16" s="31" t="s">
        <v>50</v>
      </c>
      <c r="R16" s="31" t="s">
        <v>50</v>
      </c>
      <c r="S16" s="31"/>
      <c r="T16" s="31"/>
      <c r="U16" s="31"/>
      <c r="V16" s="80" t="s">
        <v>147</v>
      </c>
      <c r="W16" s="44"/>
      <c r="X16" s="44"/>
      <c r="Y16" s="44"/>
      <c r="Z16" s="45"/>
      <c r="AA16" s="81"/>
      <c r="AB16" s="43"/>
      <c r="AC16" s="82"/>
      <c r="AD16" s="82"/>
      <c r="AE16" s="83"/>
      <c r="AF16" s="82"/>
      <c r="AG16" s="82"/>
      <c r="AH16" s="82"/>
      <c r="AI16" s="82"/>
      <c r="AJ16" s="84"/>
      <c r="AK16" s="80"/>
      <c r="AL16" s="44"/>
      <c r="AM16" s="44"/>
      <c r="AN16" s="44"/>
      <c r="AO16" s="45"/>
      <c r="AP16" s="81"/>
      <c r="AQ16" s="43"/>
      <c r="AR16" s="82"/>
      <c r="AS16" s="82"/>
      <c r="AT16" s="83"/>
      <c r="AU16" s="82"/>
      <c r="AV16" s="82"/>
      <c r="AW16" s="82"/>
      <c r="AX16" s="82"/>
      <c r="AY16" s="84"/>
      <c r="AZ16" s="80"/>
      <c r="BA16" s="44"/>
      <c r="BB16" s="44"/>
      <c r="BC16" s="44"/>
      <c r="BD16" s="45"/>
      <c r="BE16" s="81"/>
      <c r="BF16" s="82"/>
      <c r="BG16" s="82"/>
      <c r="BH16" s="82"/>
      <c r="BI16" s="83"/>
      <c r="BJ16" s="82"/>
      <c r="BK16" s="82"/>
      <c r="BL16" s="82"/>
      <c r="BM16" s="82"/>
      <c r="BN16" s="84"/>
      <c r="BO16" s="80"/>
      <c r="BP16" s="44"/>
      <c r="BQ16" s="44"/>
      <c r="BR16" s="44"/>
      <c r="BS16" s="45"/>
      <c r="BT16" s="81"/>
      <c r="BU16" s="82"/>
      <c r="BV16" s="82"/>
      <c r="BW16" s="82"/>
      <c r="BX16" s="83"/>
      <c r="BY16" s="82"/>
      <c r="BZ16" s="82"/>
      <c r="CA16" s="82"/>
      <c r="CB16" s="82"/>
      <c r="CC16" s="84"/>
      <c r="CD16" s="80"/>
      <c r="CE16" s="44"/>
      <c r="CF16" s="44"/>
      <c r="CG16" s="44"/>
      <c r="CH16" s="45"/>
      <c r="CI16" s="81"/>
      <c r="CJ16" s="82"/>
      <c r="CK16" s="82"/>
      <c r="CL16" s="82"/>
      <c r="CM16" s="83"/>
      <c r="CN16" s="82"/>
      <c r="CO16" s="82"/>
      <c r="CP16" s="82"/>
      <c r="CQ16" s="82"/>
      <c r="CR16" s="84"/>
      <c r="CS16"/>
      <c r="CT16" t="s">
        <v>140</v>
      </c>
      <c r="CU16" t="s">
        <v>173</v>
      </c>
      <c r="CV16" s="8" t="s">
        <v>128</v>
      </c>
      <c r="CX16" s="8" t="s">
        <v>50</v>
      </c>
      <c r="CY16" s="8" t="s">
        <v>50</v>
      </c>
    </row>
    <row r="17" spans="1:123">
      <c r="A17" s="3">
        <v>6</v>
      </c>
      <c r="B17" s="6"/>
      <c r="C17" s="6"/>
      <c r="D17" s="6"/>
      <c r="E17" s="23"/>
      <c r="F17" s="8" t="e">
        <f t="shared" si="0"/>
        <v>#REF!</v>
      </c>
      <c r="G17" s="11">
        <v>12</v>
      </c>
      <c r="H17" s="11" t="e">
        <f t="shared" si="1"/>
        <v>#REF!</v>
      </c>
      <c r="I17" s="9" t="s">
        <v>0</v>
      </c>
      <c r="J17" s="115" t="e">
        <f>IF($H$25=1,DATE(#REF!,INT(RIGHT($H17,2))+2,0)-DATE(#REF!,INT(RIGHT($H17,2))+1,1)+1,DATE(#REF!,INT(RIGHT($H17,2))+1,0)-DATE(#REF!,INT(RIGHT($H17,2)),1)+1)</f>
        <v>#REF!</v>
      </c>
      <c r="K17" s="23"/>
      <c r="L17" s="33">
        <v>9</v>
      </c>
      <c r="M17" s="40" t="s">
        <v>135</v>
      </c>
      <c r="N17" s="40" t="s">
        <v>174</v>
      </c>
      <c r="O17" s="51" t="s">
        <v>131</v>
      </c>
      <c r="P17" s="64"/>
      <c r="Q17" s="31" t="s">
        <v>50</v>
      </c>
      <c r="R17" s="31" t="s">
        <v>50</v>
      </c>
      <c r="S17" s="31"/>
      <c r="T17" s="31"/>
      <c r="U17" s="31"/>
      <c r="V17" s="80"/>
      <c r="W17" s="44"/>
      <c r="X17" s="44"/>
      <c r="Y17" s="44"/>
      <c r="Z17" s="45"/>
      <c r="AA17" s="81"/>
      <c r="AB17" s="43"/>
      <c r="AC17" s="82"/>
      <c r="AD17" s="82"/>
      <c r="AE17" s="83"/>
      <c r="AF17" s="82"/>
      <c r="AG17" s="82"/>
      <c r="AH17" s="82"/>
      <c r="AI17" s="82"/>
      <c r="AJ17" s="84"/>
      <c r="AK17" s="80"/>
      <c r="AL17" s="44"/>
      <c r="AM17" s="44"/>
      <c r="AN17" s="44"/>
      <c r="AO17" s="45"/>
      <c r="AP17" s="81"/>
      <c r="AQ17" s="43"/>
      <c r="AR17" s="82"/>
      <c r="AS17" s="82"/>
      <c r="AT17" s="83"/>
      <c r="AU17" s="82"/>
      <c r="AV17" s="82"/>
      <c r="AW17" s="82"/>
      <c r="AX17" s="82"/>
      <c r="AY17" s="84"/>
      <c r="AZ17" s="80"/>
      <c r="BA17" s="44"/>
      <c r="BB17" s="44"/>
      <c r="BC17" s="44"/>
      <c r="BD17" s="45"/>
      <c r="BE17" s="81"/>
      <c r="BF17" s="82"/>
      <c r="BG17" s="82"/>
      <c r="BH17" s="82"/>
      <c r="BI17" s="83"/>
      <c r="BJ17" s="82"/>
      <c r="BK17" s="82"/>
      <c r="BL17" s="82"/>
      <c r="BM17" s="82"/>
      <c r="BN17" s="84"/>
      <c r="BO17" s="80"/>
      <c r="BP17" s="44"/>
      <c r="BQ17" s="44"/>
      <c r="BR17" s="44"/>
      <c r="BS17" s="45"/>
      <c r="BT17" s="81"/>
      <c r="BU17" s="82"/>
      <c r="BV17" s="82"/>
      <c r="BW17" s="82"/>
      <c r="BX17" s="83"/>
      <c r="BY17" s="82"/>
      <c r="BZ17" s="82"/>
      <c r="CA17" s="82"/>
      <c r="CB17" s="82"/>
      <c r="CC17" s="84"/>
      <c r="CD17" s="80"/>
      <c r="CE17" s="44"/>
      <c r="CF17" s="44"/>
      <c r="CG17" s="44"/>
      <c r="CH17" s="45"/>
      <c r="CI17" s="81"/>
      <c r="CJ17" s="82"/>
      <c r="CK17" s="82"/>
      <c r="CL17" s="82"/>
      <c r="CM17" s="83"/>
      <c r="CN17" s="82"/>
      <c r="CO17" s="82"/>
      <c r="CP17" s="82"/>
      <c r="CQ17" s="82"/>
      <c r="CR17" s="84"/>
      <c r="CS17"/>
      <c r="CT17" t="s">
        <v>135</v>
      </c>
      <c r="CU17" t="s">
        <v>174</v>
      </c>
      <c r="CV17" s="8" t="s">
        <v>131</v>
      </c>
      <c r="CX17" s="8" t="s">
        <v>50</v>
      </c>
      <c r="CY17" s="8" t="s">
        <v>50</v>
      </c>
      <c r="DS17" s="8" t="s">
        <v>175</v>
      </c>
    </row>
    <row r="18" spans="1:123">
      <c r="A18" s="3">
        <v>7</v>
      </c>
      <c r="C18" s="6"/>
      <c r="D18" s="6"/>
      <c r="E18" s="23"/>
      <c r="G18" s="10"/>
      <c r="H18" s="10"/>
      <c r="I18" s="10"/>
      <c r="J18" s="9"/>
      <c r="K18" s="23"/>
      <c r="L18" s="33">
        <v>10</v>
      </c>
      <c r="M18" s="40" t="s">
        <v>66</v>
      </c>
      <c r="N18" s="40" t="s">
        <v>180</v>
      </c>
      <c r="O18" s="56" t="s">
        <v>67</v>
      </c>
      <c r="P18" s="64"/>
      <c r="Q18" s="31" t="s">
        <v>50</v>
      </c>
      <c r="R18" s="31" t="s">
        <v>50</v>
      </c>
      <c r="S18" s="31"/>
      <c r="T18" s="31"/>
      <c r="U18" s="31"/>
      <c r="V18" s="80"/>
      <c r="W18" s="44"/>
      <c r="X18" s="44"/>
      <c r="Y18" s="44"/>
      <c r="Z18" s="45"/>
      <c r="AA18" s="81"/>
      <c r="AB18" s="82"/>
      <c r="AC18" s="82"/>
      <c r="AD18" s="82"/>
      <c r="AE18" s="83"/>
      <c r="AF18" s="82"/>
      <c r="AG18" s="82"/>
      <c r="AH18" s="82"/>
      <c r="AI18" s="82"/>
      <c r="AJ18" s="84"/>
      <c r="AK18" s="80"/>
      <c r="AL18" s="44"/>
      <c r="AM18" s="44"/>
      <c r="AN18" s="44"/>
      <c r="AO18" s="45"/>
      <c r="AP18" s="81"/>
      <c r="AQ18" s="82"/>
      <c r="AR18" s="82"/>
      <c r="AS18" s="82"/>
      <c r="AT18" s="83"/>
      <c r="AU18" s="82"/>
      <c r="AV18" s="82"/>
      <c r="AW18" s="82"/>
      <c r="AX18" s="82"/>
      <c r="AY18" s="84"/>
      <c r="AZ18" s="80"/>
      <c r="BA18" s="44"/>
      <c r="BB18" s="44"/>
      <c r="BC18" s="44"/>
      <c r="BD18" s="45"/>
      <c r="BE18" s="81"/>
      <c r="BF18" s="82"/>
      <c r="BG18" s="82"/>
      <c r="BH18" s="82"/>
      <c r="BI18" s="83"/>
      <c r="BJ18" s="82"/>
      <c r="BK18" s="82"/>
      <c r="BL18" s="82"/>
      <c r="BM18" s="82"/>
      <c r="BN18" s="84"/>
      <c r="BO18" s="80"/>
      <c r="BP18" s="44"/>
      <c r="BQ18" s="44"/>
      <c r="BR18" s="44"/>
      <c r="BS18" s="45"/>
      <c r="BT18" s="81"/>
      <c r="BU18" s="82"/>
      <c r="BV18" s="82"/>
      <c r="BW18" s="82"/>
      <c r="BX18" s="83"/>
      <c r="BY18" s="82"/>
      <c r="BZ18" s="82"/>
      <c r="CA18" s="82"/>
      <c r="CB18" s="82"/>
      <c r="CC18" s="84"/>
      <c r="CD18" s="80"/>
      <c r="CE18" s="44"/>
      <c r="CF18" s="44"/>
      <c r="CG18" s="44"/>
      <c r="CH18" s="45"/>
      <c r="CI18" s="81"/>
      <c r="CJ18" s="82"/>
      <c r="CK18" s="82"/>
      <c r="CL18" s="82"/>
      <c r="CM18" s="83"/>
      <c r="CN18" s="82"/>
      <c r="CO18" s="82"/>
      <c r="CP18" s="82"/>
      <c r="CQ18" s="82"/>
      <c r="CR18" s="86"/>
      <c r="CS18"/>
      <c r="CT18" t="s">
        <v>66</v>
      </c>
      <c r="CU18" t="s">
        <v>180</v>
      </c>
      <c r="CV18" s="8" t="s">
        <v>67</v>
      </c>
      <c r="CY18" s="8" t="s">
        <v>50</v>
      </c>
      <c r="DS18" s="8" t="s">
        <v>176</v>
      </c>
    </row>
    <row r="19" spans="1:123">
      <c r="A19" s="3">
        <v>8</v>
      </c>
      <c r="C19" s="6"/>
      <c r="D19" s="6"/>
      <c r="E19" s="23"/>
      <c r="F19" s="5"/>
      <c r="G19" s="9"/>
      <c r="H19" s="14" t="s">
        <v>28</v>
      </c>
      <c r="I19" s="9"/>
      <c r="J19" s="9"/>
      <c r="K19" s="23"/>
      <c r="L19" s="33">
        <v>11</v>
      </c>
      <c r="M19" s="35"/>
      <c r="N19" s="42"/>
      <c r="O19" s="56"/>
      <c r="P19" s="120"/>
      <c r="Q19" s="41"/>
      <c r="R19" s="41"/>
      <c r="S19" s="41"/>
      <c r="T19" s="41"/>
      <c r="U19" s="41"/>
      <c r="V19" s="80"/>
      <c r="W19" s="44"/>
      <c r="X19" s="44"/>
      <c r="Y19" s="44"/>
      <c r="Z19" s="45"/>
      <c r="AA19" s="81"/>
      <c r="AB19" s="43"/>
      <c r="AC19" s="82"/>
      <c r="AD19" s="85"/>
      <c r="AE19" s="87"/>
      <c r="AF19" s="85"/>
      <c r="AG19" s="85"/>
      <c r="AH19" s="85"/>
      <c r="AI19" s="85"/>
      <c r="AJ19" s="86"/>
      <c r="AK19" s="80"/>
      <c r="AL19" s="44"/>
      <c r="AM19" s="44"/>
      <c r="AN19" s="44"/>
      <c r="AO19" s="45"/>
      <c r="AP19" s="81"/>
      <c r="AQ19" s="43"/>
      <c r="AR19" s="82"/>
      <c r="AS19" s="85"/>
      <c r="AT19" s="87"/>
      <c r="AU19" s="85"/>
      <c r="AV19" s="85"/>
      <c r="AW19" s="85"/>
      <c r="AX19" s="85"/>
      <c r="AY19" s="86"/>
      <c r="AZ19" s="80"/>
      <c r="BA19" s="44"/>
      <c r="BB19" s="44"/>
      <c r="BC19" s="44"/>
      <c r="BD19" s="45"/>
      <c r="BE19" s="81"/>
      <c r="BF19" s="82"/>
      <c r="BG19" s="82"/>
      <c r="BH19" s="85"/>
      <c r="BI19" s="87"/>
      <c r="BJ19" s="85"/>
      <c r="BK19" s="85"/>
      <c r="BL19" s="85"/>
      <c r="BM19" s="85"/>
      <c r="BN19" s="86"/>
      <c r="BO19" s="80"/>
      <c r="BP19" s="44"/>
      <c r="BQ19" s="44"/>
      <c r="BR19" s="44"/>
      <c r="BS19" s="45"/>
      <c r="BT19" s="81"/>
      <c r="BU19" s="82"/>
      <c r="BV19" s="82"/>
      <c r="BW19" s="85"/>
      <c r="BX19" s="87"/>
      <c r="BY19" s="85"/>
      <c r="BZ19" s="85"/>
      <c r="CA19" s="85"/>
      <c r="CB19" s="85"/>
      <c r="CC19" s="86"/>
      <c r="CD19" s="80"/>
      <c r="CE19" s="44"/>
      <c r="CF19" s="44"/>
      <c r="CG19" s="44"/>
      <c r="CH19" s="45"/>
      <c r="CI19" s="81"/>
      <c r="CJ19" s="82"/>
      <c r="CK19" s="82"/>
      <c r="CL19" s="85"/>
      <c r="CM19" s="87"/>
      <c r="CN19" s="85"/>
      <c r="CO19" s="85"/>
      <c r="CP19" s="85"/>
      <c r="CQ19" s="85"/>
      <c r="CR19" s="86"/>
      <c r="CS19"/>
      <c r="CT19"/>
      <c r="CU19"/>
    </row>
    <row r="20" spans="1:123">
      <c r="A20" s="3">
        <v>9</v>
      </c>
      <c r="C20" s="6"/>
      <c r="D20" s="6"/>
      <c r="E20" s="23"/>
      <c r="F20" s="5"/>
      <c r="G20" s="9"/>
      <c r="H20" s="9" t="s">
        <v>12</v>
      </c>
      <c r="I20" s="11" t="e">
        <f>I26-I23+1</f>
        <v>#REF!</v>
      </c>
      <c r="J20" s="9"/>
      <c r="K20" s="23"/>
      <c r="L20" s="33">
        <v>12</v>
      </c>
      <c r="M20" s="40"/>
      <c r="N20" s="40"/>
      <c r="O20" s="56"/>
      <c r="P20" s="120"/>
      <c r="Q20" s="31"/>
      <c r="R20" s="31"/>
      <c r="S20" s="31"/>
      <c r="T20" s="31"/>
      <c r="U20" s="31"/>
      <c r="V20" s="80"/>
      <c r="W20" s="44"/>
      <c r="X20" s="44"/>
      <c r="Y20" s="44"/>
      <c r="Z20" s="45"/>
      <c r="AA20" s="81"/>
      <c r="AB20" s="43"/>
      <c r="AC20" s="82"/>
      <c r="AD20" s="85"/>
      <c r="AE20" s="87"/>
      <c r="AF20" s="85"/>
      <c r="AG20" s="85"/>
      <c r="AH20" s="85"/>
      <c r="AI20" s="85"/>
      <c r="AJ20" s="86"/>
      <c r="AK20" s="80"/>
      <c r="AL20" s="44"/>
      <c r="AM20" s="44"/>
      <c r="AN20" s="44"/>
      <c r="AO20" s="45"/>
      <c r="AP20" s="81"/>
      <c r="AQ20" s="43"/>
      <c r="AR20" s="82"/>
      <c r="AS20" s="85"/>
      <c r="AT20" s="87"/>
      <c r="AU20" s="85"/>
      <c r="AV20" s="85"/>
      <c r="AW20" s="85"/>
      <c r="AX20" s="85"/>
      <c r="AY20" s="86"/>
      <c r="AZ20" s="80"/>
      <c r="BA20" s="44"/>
      <c r="BB20" s="44"/>
      <c r="BC20" s="44"/>
      <c r="BD20" s="45"/>
      <c r="BE20" s="81"/>
      <c r="BF20" s="82"/>
      <c r="BG20" s="82"/>
      <c r="BH20" s="85"/>
      <c r="BI20" s="87"/>
      <c r="BJ20" s="85"/>
      <c r="BK20" s="85"/>
      <c r="BL20" s="85"/>
      <c r="BM20" s="85"/>
      <c r="BN20" s="86"/>
      <c r="BO20" s="80"/>
      <c r="BP20" s="44"/>
      <c r="BQ20" s="44"/>
      <c r="BR20" s="44"/>
      <c r="BS20" s="45"/>
      <c r="BT20" s="81"/>
      <c r="BU20" s="82"/>
      <c r="BV20" s="82"/>
      <c r="BW20" s="85"/>
      <c r="BX20" s="87"/>
      <c r="BY20" s="85"/>
      <c r="BZ20" s="85"/>
      <c r="CA20" s="85"/>
      <c r="CB20" s="85"/>
      <c r="CC20" s="86"/>
      <c r="CD20" s="80"/>
      <c r="CE20" s="44"/>
      <c r="CF20" s="44"/>
      <c r="CG20" s="44"/>
      <c r="CH20" s="45"/>
      <c r="CI20" s="81"/>
      <c r="CJ20" s="82"/>
      <c r="CK20" s="82"/>
      <c r="CL20" s="85"/>
      <c r="CM20" s="87"/>
      <c r="CN20" s="85"/>
      <c r="CO20" s="85"/>
      <c r="CP20" s="85"/>
      <c r="CQ20" s="85"/>
      <c r="CR20" s="86"/>
      <c r="CS20"/>
      <c r="CT20"/>
      <c r="CU20"/>
    </row>
    <row r="21" spans="1:123">
      <c r="A21" s="3">
        <v>10</v>
      </c>
      <c r="C21" s="6"/>
      <c r="D21" s="6"/>
      <c r="E21" s="23"/>
      <c r="F21" s="5"/>
      <c r="G21" s="9"/>
      <c r="H21" s="9" t="s">
        <v>33</v>
      </c>
      <c r="I21" s="11" t="e">
        <f>INDEX(J6:J17,MATCH(#REF!,I6:I17,0))</f>
        <v>#REF!</v>
      </c>
      <c r="J21" s="9"/>
      <c r="K21" s="23"/>
      <c r="L21" s="33">
        <v>13</v>
      </c>
      <c r="M21" s="40"/>
      <c r="N21" s="40"/>
      <c r="O21" s="32"/>
      <c r="P21" s="120"/>
      <c r="Q21" s="31"/>
      <c r="R21" s="31"/>
      <c r="S21" s="31"/>
      <c r="T21" s="31"/>
      <c r="U21" s="31"/>
      <c r="V21" s="80"/>
      <c r="W21" s="44"/>
      <c r="X21" s="44"/>
      <c r="Y21" s="44"/>
      <c r="Z21" s="45"/>
      <c r="AA21" s="81"/>
      <c r="AB21" s="82"/>
      <c r="AC21" s="82"/>
      <c r="AD21" s="82"/>
      <c r="AE21" s="83"/>
      <c r="AF21" s="82"/>
      <c r="AG21" s="82"/>
      <c r="AH21" s="82"/>
      <c r="AI21" s="82"/>
      <c r="AJ21" s="84"/>
      <c r="AK21" s="80"/>
      <c r="AL21" s="44"/>
      <c r="AM21" s="44"/>
      <c r="AN21" s="44"/>
      <c r="AO21" s="45"/>
      <c r="AP21" s="81"/>
      <c r="AQ21" s="82"/>
      <c r="AR21" s="82"/>
      <c r="AS21" s="82"/>
      <c r="AT21" s="83"/>
      <c r="AU21" s="82"/>
      <c r="AV21" s="82"/>
      <c r="AW21" s="82"/>
      <c r="AX21" s="82"/>
      <c r="AY21" s="84"/>
      <c r="AZ21" s="80"/>
      <c r="BA21" s="44"/>
      <c r="BB21" s="44"/>
      <c r="BC21" s="44"/>
      <c r="BD21" s="45"/>
      <c r="BE21" s="81"/>
      <c r="BF21" s="82"/>
      <c r="BG21" s="82"/>
      <c r="BH21" s="82"/>
      <c r="BI21" s="83"/>
      <c r="BJ21" s="82"/>
      <c r="BK21" s="82"/>
      <c r="BL21" s="82"/>
      <c r="BM21" s="82"/>
      <c r="BN21" s="84"/>
      <c r="BO21" s="80"/>
      <c r="BP21" s="44"/>
      <c r="BQ21" s="44"/>
      <c r="BR21" s="44"/>
      <c r="BS21" s="45"/>
      <c r="BT21" s="81"/>
      <c r="BU21" s="82"/>
      <c r="BV21" s="82"/>
      <c r="BW21" s="82"/>
      <c r="BX21" s="83"/>
      <c r="BY21" s="82"/>
      <c r="BZ21" s="82"/>
      <c r="CA21" s="82"/>
      <c r="CB21" s="82"/>
      <c r="CC21" s="84"/>
      <c r="CD21" s="80"/>
      <c r="CE21" s="44"/>
      <c r="CF21" s="44"/>
      <c r="CG21" s="44"/>
      <c r="CH21" s="45"/>
      <c r="CI21" s="81"/>
      <c r="CJ21" s="82"/>
      <c r="CK21" s="82"/>
      <c r="CL21" s="82"/>
      <c r="CM21" s="83"/>
      <c r="CN21" s="82"/>
      <c r="CO21" s="82"/>
      <c r="CP21" s="82"/>
      <c r="CQ21" s="82"/>
      <c r="CR21" s="84"/>
      <c r="CS21"/>
      <c r="CT21"/>
      <c r="CU21"/>
    </row>
    <row r="22" spans="1:123">
      <c r="A22" s="3"/>
      <c r="B22" s="21" t="s">
        <v>29</v>
      </c>
      <c r="C22" s="6"/>
      <c r="D22" s="6"/>
      <c r="E22" s="22"/>
      <c r="F22" s="5"/>
      <c r="G22" s="10"/>
      <c r="H22" s="9" t="s">
        <v>32</v>
      </c>
      <c r="I22" s="11" t="e">
        <f>+I24-I23+1</f>
        <v>#REF!</v>
      </c>
      <c r="J22" s="10"/>
      <c r="K22" s="22"/>
      <c r="L22" s="33">
        <v>14</v>
      </c>
      <c r="M22" s="40"/>
      <c r="N22" s="40"/>
      <c r="O22" s="32"/>
      <c r="P22" s="120"/>
      <c r="Q22" s="31"/>
      <c r="R22" s="31"/>
      <c r="S22" s="31"/>
      <c r="T22" s="31"/>
      <c r="U22" s="31"/>
      <c r="V22" s="80"/>
      <c r="W22" s="44"/>
      <c r="X22" s="44"/>
      <c r="Y22" s="44"/>
      <c r="Z22" s="45"/>
      <c r="AA22" s="81"/>
      <c r="AB22" s="82"/>
      <c r="AC22" s="82"/>
      <c r="AD22" s="85"/>
      <c r="AE22" s="87"/>
      <c r="AF22" s="85"/>
      <c r="AG22" s="85"/>
      <c r="AH22" s="85"/>
      <c r="AI22" s="85"/>
      <c r="AJ22" s="86"/>
      <c r="AK22" s="80"/>
      <c r="AL22" s="44"/>
      <c r="AM22" s="44"/>
      <c r="AN22" s="44"/>
      <c r="AO22" s="45"/>
      <c r="AP22" s="81"/>
      <c r="AQ22" s="82"/>
      <c r="AR22" s="82"/>
      <c r="AS22" s="85"/>
      <c r="AT22" s="87"/>
      <c r="AU22" s="85"/>
      <c r="AV22" s="85"/>
      <c r="AW22" s="85"/>
      <c r="AX22" s="85"/>
      <c r="AY22" s="86"/>
      <c r="AZ22" s="80"/>
      <c r="BA22" s="44"/>
      <c r="BB22" s="44"/>
      <c r="BC22" s="44"/>
      <c r="BD22" s="45"/>
      <c r="BE22" s="81"/>
      <c r="BF22" s="82"/>
      <c r="BG22" s="82"/>
      <c r="BH22" s="85"/>
      <c r="BI22" s="87"/>
      <c r="BJ22" s="85"/>
      <c r="BK22" s="85"/>
      <c r="BL22" s="85"/>
      <c r="BM22" s="85"/>
      <c r="BN22" s="86"/>
      <c r="BO22" s="80"/>
      <c r="BP22" s="44"/>
      <c r="BQ22" s="44"/>
      <c r="BR22" s="44"/>
      <c r="BS22" s="45"/>
      <c r="BT22" s="81"/>
      <c r="BU22" s="82"/>
      <c r="BV22" s="82"/>
      <c r="BW22" s="85"/>
      <c r="BX22" s="87"/>
      <c r="BY22" s="85"/>
      <c r="BZ22" s="85"/>
      <c r="CA22" s="85"/>
      <c r="CB22" s="85"/>
      <c r="CC22" s="86"/>
      <c r="CD22" s="80"/>
      <c r="CE22" s="44"/>
      <c r="CF22" s="44"/>
      <c r="CG22" s="44"/>
      <c r="CH22" s="45"/>
      <c r="CI22" s="81"/>
      <c r="CJ22" s="82"/>
      <c r="CK22" s="82"/>
      <c r="CL22" s="85"/>
      <c r="CM22" s="87"/>
      <c r="CN22" s="85"/>
      <c r="CO22" s="85"/>
      <c r="CP22" s="85"/>
      <c r="CQ22" s="85"/>
      <c r="CR22" s="86"/>
      <c r="CS22"/>
      <c r="CT22"/>
      <c r="CU22"/>
    </row>
    <row r="23" spans="1:123">
      <c r="A23" s="3">
        <v>1</v>
      </c>
      <c r="B23" s="6" t="s">
        <v>2</v>
      </c>
      <c r="C23" s="6" t="s">
        <v>23</v>
      </c>
      <c r="D23" s="6"/>
      <c r="E23" s="22"/>
      <c r="F23" s="5"/>
      <c r="G23" s="116"/>
      <c r="H23" s="9" t="s">
        <v>37</v>
      </c>
      <c r="I23" s="117" t="e">
        <f>IF($H$25=12,DATE(#REF!,1,1),DATE(#REF!,2,1))</f>
        <v>#REF!</v>
      </c>
      <c r="J23" s="10"/>
      <c r="K23" s="26"/>
      <c r="L23" s="33">
        <v>15</v>
      </c>
      <c r="M23" s="40"/>
      <c r="N23" s="40"/>
      <c r="O23" s="32"/>
      <c r="P23" s="120"/>
      <c r="Q23" s="31"/>
      <c r="R23" s="31"/>
      <c r="S23" s="31"/>
      <c r="T23" s="31"/>
      <c r="U23" s="31"/>
      <c r="V23" s="80"/>
      <c r="W23" s="44"/>
      <c r="X23" s="44"/>
      <c r="Y23" s="44"/>
      <c r="Z23" s="45"/>
      <c r="AA23" s="81"/>
      <c r="AB23" s="82"/>
      <c r="AC23" s="82"/>
      <c r="AD23" s="85"/>
      <c r="AE23" s="87"/>
      <c r="AF23" s="85"/>
      <c r="AG23" s="85"/>
      <c r="AH23" s="85"/>
      <c r="AI23" s="85"/>
      <c r="AJ23" s="86"/>
      <c r="AK23" s="80"/>
      <c r="AL23" s="44"/>
      <c r="AM23" s="44"/>
      <c r="AN23" s="44"/>
      <c r="AO23" s="45"/>
      <c r="AP23" s="81"/>
      <c r="AQ23" s="82"/>
      <c r="AR23" s="82"/>
      <c r="AS23" s="85"/>
      <c r="AT23" s="87"/>
      <c r="AU23" s="85"/>
      <c r="AV23" s="85"/>
      <c r="AW23" s="85"/>
      <c r="AX23" s="85"/>
      <c r="AY23" s="86"/>
      <c r="AZ23" s="80"/>
      <c r="BA23" s="44"/>
      <c r="BB23" s="44"/>
      <c r="BC23" s="44"/>
      <c r="BD23" s="45"/>
      <c r="BE23" s="81"/>
      <c r="BF23" s="82"/>
      <c r="BG23" s="82"/>
      <c r="BH23" s="85"/>
      <c r="BI23" s="87"/>
      <c r="BJ23" s="85"/>
      <c r="BK23" s="85"/>
      <c r="BL23" s="85"/>
      <c r="BM23" s="85"/>
      <c r="BN23" s="86"/>
      <c r="BO23" s="80"/>
      <c r="BP23" s="44"/>
      <c r="BQ23" s="44"/>
      <c r="BR23" s="44"/>
      <c r="BS23" s="45"/>
      <c r="BT23" s="81"/>
      <c r="BU23" s="82"/>
      <c r="BV23" s="82"/>
      <c r="BW23" s="85"/>
      <c r="BX23" s="87"/>
      <c r="BY23" s="85"/>
      <c r="BZ23" s="85"/>
      <c r="CA23" s="85"/>
      <c r="CB23" s="85"/>
      <c r="CC23" s="86"/>
      <c r="CD23" s="80"/>
      <c r="CE23" s="44"/>
      <c r="CF23" s="44"/>
      <c r="CG23" s="44"/>
      <c r="CH23" s="45"/>
      <c r="CI23" s="81"/>
      <c r="CJ23" s="82"/>
      <c r="CK23" s="82"/>
      <c r="CL23" s="85"/>
      <c r="CM23" s="87"/>
      <c r="CN23" s="85"/>
      <c r="CO23" s="85"/>
      <c r="CP23" s="85"/>
      <c r="CQ23" s="85"/>
      <c r="CR23" s="86"/>
      <c r="CS23"/>
      <c r="CT23"/>
      <c r="CU23"/>
    </row>
    <row r="24" spans="1:123">
      <c r="A24" s="3">
        <v>2</v>
      </c>
      <c r="B24" s="6" t="s">
        <v>39</v>
      </c>
      <c r="C24" s="6" t="s">
        <v>24</v>
      </c>
      <c r="D24" s="6"/>
      <c r="E24" s="22"/>
      <c r="F24" s="5"/>
      <c r="G24" s="36"/>
      <c r="H24" s="9" t="s">
        <v>30</v>
      </c>
      <c r="I24" s="117" t="e">
        <f>IF($H$25=12,DATE(#REF!,INT(RIGHT(#REF!,2))+1,0),DATE(#REF!,INT(RIGHT(#REF!,2))+2,0))</f>
        <v>#REF!</v>
      </c>
      <c r="J24" s="9"/>
      <c r="K24" s="26"/>
      <c r="L24" s="33">
        <v>16</v>
      </c>
      <c r="M24" s="40"/>
      <c r="N24" s="40"/>
      <c r="O24" s="32"/>
      <c r="P24" s="120"/>
      <c r="Q24" s="31"/>
      <c r="R24" s="31"/>
      <c r="S24" s="31"/>
      <c r="T24" s="31"/>
      <c r="U24" s="31"/>
      <c r="V24" s="80"/>
      <c r="W24" s="44"/>
      <c r="X24" s="44"/>
      <c r="Y24" s="44"/>
      <c r="Z24" s="45"/>
      <c r="AA24" s="81"/>
      <c r="AB24" s="82"/>
      <c r="AC24" s="82"/>
      <c r="AD24" s="85"/>
      <c r="AE24" s="87"/>
      <c r="AF24" s="85"/>
      <c r="AG24" s="85"/>
      <c r="AH24" s="85"/>
      <c r="AI24" s="85"/>
      <c r="AJ24" s="86"/>
      <c r="AK24" s="80"/>
      <c r="AL24" s="44"/>
      <c r="AM24" s="44"/>
      <c r="AN24" s="44"/>
      <c r="AO24" s="45"/>
      <c r="AP24" s="81"/>
      <c r="AQ24" s="82"/>
      <c r="AR24" s="82"/>
      <c r="AS24" s="85"/>
      <c r="AT24" s="87"/>
      <c r="AU24" s="85"/>
      <c r="AV24" s="85"/>
      <c r="AW24" s="85"/>
      <c r="AX24" s="85"/>
      <c r="AY24" s="86"/>
      <c r="AZ24" s="80"/>
      <c r="BA24" s="44"/>
      <c r="BB24" s="44"/>
      <c r="BC24" s="44"/>
      <c r="BD24" s="45"/>
      <c r="BE24" s="81"/>
      <c r="BF24" s="82"/>
      <c r="BG24" s="82"/>
      <c r="BH24" s="85"/>
      <c r="BI24" s="87"/>
      <c r="BJ24" s="85"/>
      <c r="BK24" s="85"/>
      <c r="BL24" s="85"/>
      <c r="BM24" s="85"/>
      <c r="BN24" s="86"/>
      <c r="BO24" s="80"/>
      <c r="BP24" s="44"/>
      <c r="BQ24" s="44"/>
      <c r="BR24" s="44"/>
      <c r="BS24" s="45"/>
      <c r="BT24" s="81"/>
      <c r="BU24" s="82"/>
      <c r="BV24" s="82"/>
      <c r="BW24" s="85"/>
      <c r="BX24" s="87"/>
      <c r="BY24" s="85"/>
      <c r="BZ24" s="85"/>
      <c r="CA24" s="85"/>
      <c r="CB24" s="85"/>
      <c r="CC24" s="86"/>
      <c r="CD24" s="80"/>
      <c r="CE24" s="44"/>
      <c r="CF24" s="44"/>
      <c r="CG24" s="44"/>
      <c r="CH24" s="45"/>
      <c r="CI24" s="81"/>
      <c r="CJ24" s="82"/>
      <c r="CK24" s="82"/>
      <c r="CL24" s="85"/>
      <c r="CM24" s="87"/>
      <c r="CN24" s="85"/>
      <c r="CO24" s="85"/>
      <c r="CP24" s="85"/>
      <c r="CQ24" s="85"/>
      <c r="CR24" s="86"/>
      <c r="CS24"/>
      <c r="CT24"/>
      <c r="CU24"/>
    </row>
    <row r="25" spans="1:123">
      <c r="A25" s="3">
        <v>3</v>
      </c>
      <c r="B25" s="6" t="s">
        <v>49</v>
      </c>
      <c r="C25" s="6" t="s">
        <v>41</v>
      </c>
      <c r="D25" s="6"/>
      <c r="E25" s="22"/>
      <c r="F25" s="5"/>
      <c r="G25" s="36"/>
      <c r="H25" s="36" t="e">
        <f>IF(#REF!&lt;2012,IF(C29="BT",12,1),12)</f>
        <v>#REF!</v>
      </c>
      <c r="I25" s="11" t="s">
        <v>3</v>
      </c>
      <c r="J25" s="10"/>
      <c r="K25" s="26"/>
      <c r="L25" s="33">
        <v>17</v>
      </c>
      <c r="M25" s="40"/>
      <c r="N25" s="40"/>
      <c r="O25" s="32"/>
      <c r="P25" s="120"/>
      <c r="Q25" s="31"/>
      <c r="R25" s="31"/>
      <c r="S25" s="31"/>
      <c r="T25" s="31"/>
      <c r="U25" s="31"/>
      <c r="V25" s="80"/>
      <c r="W25" s="44"/>
      <c r="X25" s="44"/>
      <c r="Y25" s="44"/>
      <c r="Z25" s="45"/>
      <c r="AA25" s="81"/>
      <c r="AB25" s="82"/>
      <c r="AC25" s="82"/>
      <c r="AD25" s="85"/>
      <c r="AE25" s="87"/>
      <c r="AF25" s="85"/>
      <c r="AG25" s="85"/>
      <c r="AH25" s="85"/>
      <c r="AI25" s="85"/>
      <c r="AJ25" s="86"/>
      <c r="AK25" s="80"/>
      <c r="AL25" s="44"/>
      <c r="AM25" s="44"/>
      <c r="AN25" s="44"/>
      <c r="AO25" s="45"/>
      <c r="AP25" s="81"/>
      <c r="AQ25" s="82"/>
      <c r="AR25" s="82"/>
      <c r="AS25" s="85"/>
      <c r="AT25" s="87"/>
      <c r="AU25" s="85"/>
      <c r="AV25" s="85"/>
      <c r="AW25" s="85"/>
      <c r="AX25" s="85"/>
      <c r="AY25" s="86"/>
      <c r="AZ25" s="80"/>
      <c r="BA25" s="44"/>
      <c r="BB25" s="44"/>
      <c r="BC25" s="44"/>
      <c r="BD25" s="45"/>
      <c r="BE25" s="81"/>
      <c r="BF25" s="82"/>
      <c r="BG25" s="82"/>
      <c r="BH25" s="85"/>
      <c r="BI25" s="87"/>
      <c r="BJ25" s="85"/>
      <c r="BK25" s="85"/>
      <c r="BL25" s="85"/>
      <c r="BM25" s="85"/>
      <c r="BN25" s="86"/>
      <c r="BO25" s="80"/>
      <c r="BP25" s="44"/>
      <c r="BQ25" s="44"/>
      <c r="BR25" s="44"/>
      <c r="BS25" s="45"/>
      <c r="BT25" s="81"/>
      <c r="BU25" s="82"/>
      <c r="BV25" s="82"/>
      <c r="BW25" s="85"/>
      <c r="BX25" s="87"/>
      <c r="BY25" s="85"/>
      <c r="BZ25" s="85"/>
      <c r="CA25" s="85"/>
      <c r="CB25" s="85"/>
      <c r="CC25" s="86"/>
      <c r="CD25" s="80"/>
      <c r="CE25" s="44"/>
      <c r="CF25" s="44"/>
      <c r="CG25" s="44"/>
      <c r="CH25" s="45"/>
      <c r="CI25" s="81"/>
      <c r="CJ25" s="82"/>
      <c r="CK25" s="82"/>
      <c r="CL25" s="85"/>
      <c r="CM25" s="87"/>
      <c r="CN25" s="85"/>
      <c r="CO25" s="85"/>
      <c r="CP25" s="85"/>
      <c r="CQ25" s="85"/>
      <c r="CR25" s="86"/>
      <c r="CS25"/>
      <c r="CT25"/>
      <c r="CU25"/>
    </row>
    <row r="26" spans="1:123">
      <c r="A26" s="3">
        <v>4</v>
      </c>
      <c r="B26" s="6" t="s">
        <v>48</v>
      </c>
      <c r="C26" s="6" t="s">
        <v>42</v>
      </c>
      <c r="D26" s="6"/>
      <c r="E26" s="22"/>
      <c r="F26" s="5"/>
      <c r="G26" s="11"/>
      <c r="H26" s="28" t="s">
        <v>68</v>
      </c>
      <c r="I26" s="117" t="e">
        <f>IF($H$25=12,DATE(#REF!,13,0),DATE(#REF!+1,2,0))</f>
        <v>#REF!</v>
      </c>
      <c r="J26" s="9"/>
      <c r="K26" s="26"/>
      <c r="L26" s="33">
        <v>18</v>
      </c>
      <c r="M26" s="40"/>
      <c r="N26" s="40"/>
      <c r="O26" s="32"/>
      <c r="P26" s="120"/>
      <c r="Q26" s="31"/>
      <c r="R26" s="31"/>
      <c r="S26" s="31"/>
      <c r="T26" s="31"/>
      <c r="U26" s="31"/>
      <c r="V26" s="80"/>
      <c r="W26" s="44"/>
      <c r="X26" s="44"/>
      <c r="Y26" s="44"/>
      <c r="Z26" s="45"/>
      <c r="AA26" s="81"/>
      <c r="AB26" s="82"/>
      <c r="AC26" s="82"/>
      <c r="AD26" s="82"/>
      <c r="AE26" s="83"/>
      <c r="AF26" s="82"/>
      <c r="AG26" s="82"/>
      <c r="AH26" s="82"/>
      <c r="AI26" s="82"/>
      <c r="AJ26" s="84"/>
      <c r="AK26" s="80"/>
      <c r="AL26" s="44"/>
      <c r="AM26" s="44"/>
      <c r="AN26" s="44"/>
      <c r="AO26" s="45"/>
      <c r="AP26" s="81"/>
      <c r="AQ26" s="82"/>
      <c r="AR26" s="82"/>
      <c r="AS26" s="82"/>
      <c r="AT26" s="83"/>
      <c r="AU26" s="82"/>
      <c r="AV26" s="82"/>
      <c r="AW26" s="82"/>
      <c r="AX26" s="82"/>
      <c r="AY26" s="84"/>
      <c r="AZ26" s="80"/>
      <c r="BA26" s="44"/>
      <c r="BB26" s="44"/>
      <c r="BC26" s="44"/>
      <c r="BD26" s="45"/>
      <c r="BE26" s="81"/>
      <c r="BF26" s="82"/>
      <c r="BG26" s="82"/>
      <c r="BH26" s="82"/>
      <c r="BI26" s="83"/>
      <c r="BJ26" s="82"/>
      <c r="BK26" s="82"/>
      <c r="BL26" s="82"/>
      <c r="BM26" s="82"/>
      <c r="BN26" s="84"/>
      <c r="BO26" s="80"/>
      <c r="BP26" s="44"/>
      <c r="BQ26" s="44"/>
      <c r="BR26" s="44"/>
      <c r="BS26" s="45"/>
      <c r="BT26" s="81"/>
      <c r="BU26" s="82"/>
      <c r="BV26" s="82"/>
      <c r="BW26" s="82"/>
      <c r="BX26" s="83"/>
      <c r="BY26" s="82"/>
      <c r="BZ26" s="82"/>
      <c r="CA26" s="82"/>
      <c r="CB26" s="82"/>
      <c r="CC26" s="84"/>
      <c r="CD26" s="80"/>
      <c r="CE26" s="44"/>
      <c r="CF26" s="44"/>
      <c r="CG26" s="44"/>
      <c r="CH26" s="45"/>
      <c r="CI26" s="81"/>
      <c r="CJ26" s="82"/>
      <c r="CK26" s="82"/>
      <c r="CL26" s="82"/>
      <c r="CM26" s="83"/>
      <c r="CN26" s="82"/>
      <c r="CO26" s="82"/>
      <c r="CP26" s="82"/>
      <c r="CQ26" s="82"/>
      <c r="CR26" s="84"/>
      <c r="CS26"/>
      <c r="CT26"/>
      <c r="CU26"/>
    </row>
    <row r="27" spans="1:123">
      <c r="A27" s="3">
        <v>5</v>
      </c>
      <c r="B27" s="6"/>
      <c r="C27" s="6"/>
      <c r="D27" s="6"/>
      <c r="E27" s="22"/>
      <c r="F27"/>
      <c r="G27" s="36"/>
      <c r="H27" s="118"/>
      <c r="I27" s="118"/>
      <c r="J27" s="118"/>
      <c r="K27" s="26"/>
      <c r="L27" s="33">
        <v>19</v>
      </c>
      <c r="M27" s="40"/>
      <c r="N27" s="40"/>
      <c r="O27" s="32"/>
      <c r="P27" s="120"/>
      <c r="Q27" s="31"/>
      <c r="R27" s="31"/>
      <c r="S27" s="31"/>
      <c r="T27" s="31"/>
      <c r="U27" s="31"/>
      <c r="V27" s="80"/>
      <c r="W27" s="44"/>
      <c r="X27" s="44"/>
      <c r="Y27" s="44"/>
      <c r="Z27" s="45"/>
      <c r="AA27" s="81"/>
      <c r="AB27" s="82"/>
      <c r="AC27" s="82"/>
      <c r="AD27" s="82"/>
      <c r="AE27" s="83"/>
      <c r="AF27" s="82"/>
      <c r="AG27" s="82"/>
      <c r="AH27" s="82"/>
      <c r="AI27" s="82"/>
      <c r="AJ27" s="84"/>
      <c r="AK27" s="80"/>
      <c r="AL27" s="44"/>
      <c r="AM27" s="44"/>
      <c r="AN27" s="44"/>
      <c r="AO27" s="45"/>
      <c r="AP27" s="81"/>
      <c r="AQ27" s="82"/>
      <c r="AR27" s="82"/>
      <c r="AS27" s="82"/>
      <c r="AT27" s="83"/>
      <c r="AU27" s="82"/>
      <c r="AV27" s="82"/>
      <c r="AW27" s="82"/>
      <c r="AX27" s="82"/>
      <c r="AY27" s="84"/>
      <c r="AZ27" s="80"/>
      <c r="BA27" s="44"/>
      <c r="BB27" s="44"/>
      <c r="BC27" s="44"/>
      <c r="BD27" s="45"/>
      <c r="BE27" s="81"/>
      <c r="BF27" s="82"/>
      <c r="BG27" s="82"/>
      <c r="BH27" s="82"/>
      <c r="BI27" s="83"/>
      <c r="BJ27" s="82"/>
      <c r="BK27" s="82"/>
      <c r="BL27" s="82"/>
      <c r="BM27" s="82"/>
      <c r="BN27" s="84"/>
      <c r="BO27" s="80"/>
      <c r="BP27" s="44"/>
      <c r="BQ27" s="44"/>
      <c r="BR27" s="44"/>
      <c r="BS27" s="45"/>
      <c r="BT27" s="81"/>
      <c r="BU27" s="82"/>
      <c r="BV27" s="82"/>
      <c r="BW27" s="82"/>
      <c r="BX27" s="83"/>
      <c r="BY27" s="82"/>
      <c r="BZ27" s="82"/>
      <c r="CA27" s="82"/>
      <c r="CB27" s="82"/>
      <c r="CC27" s="84"/>
      <c r="CD27" s="80"/>
      <c r="CE27" s="44"/>
      <c r="CF27" s="44"/>
      <c r="CG27" s="44"/>
      <c r="CH27" s="45"/>
      <c r="CI27" s="81"/>
      <c r="CJ27" s="82"/>
      <c r="CK27" s="82"/>
      <c r="CL27" s="82"/>
      <c r="CM27" s="83"/>
      <c r="CN27" s="82"/>
      <c r="CO27" s="82"/>
      <c r="CP27" s="82"/>
      <c r="CQ27" s="82"/>
      <c r="CR27" s="84"/>
      <c r="CS27"/>
      <c r="CT27"/>
      <c r="CU27"/>
    </row>
    <row r="28" spans="1:123">
      <c r="A28" s="3">
        <v>6</v>
      </c>
      <c r="E28" s="22"/>
      <c r="F28" s="5"/>
      <c r="G28" s="119" t="e">
        <f>IF(#REF!-1&lt;2012,IF(C29="BT",12,1),12)</f>
        <v>#REF!</v>
      </c>
      <c r="H28" s="14" t="s">
        <v>14</v>
      </c>
      <c r="I28" s="9"/>
      <c r="J28" s="9"/>
      <c r="K28" s="22"/>
      <c r="L28" s="33">
        <v>20</v>
      </c>
      <c r="M28" s="40"/>
      <c r="N28" s="40"/>
      <c r="O28" s="32"/>
      <c r="P28" s="120"/>
      <c r="Q28" s="31"/>
      <c r="R28" s="31"/>
      <c r="S28" s="31"/>
      <c r="T28" s="31"/>
      <c r="U28" s="31"/>
      <c r="V28" s="80"/>
      <c r="W28" s="44"/>
      <c r="X28" s="44"/>
      <c r="Y28" s="44"/>
      <c r="Z28" s="45"/>
      <c r="AA28" s="81"/>
      <c r="AB28" s="82"/>
      <c r="AC28" s="82"/>
      <c r="AD28" s="85"/>
      <c r="AE28" s="87"/>
      <c r="AF28" s="85"/>
      <c r="AG28" s="85"/>
      <c r="AH28" s="85"/>
      <c r="AI28" s="85"/>
      <c r="AJ28" s="86"/>
      <c r="AK28" s="80"/>
      <c r="AL28" s="44"/>
      <c r="AM28" s="44"/>
      <c r="AN28" s="44"/>
      <c r="AO28" s="45"/>
      <c r="AP28" s="81"/>
      <c r="AQ28" s="82"/>
      <c r="AR28" s="82"/>
      <c r="AS28" s="85"/>
      <c r="AT28" s="87"/>
      <c r="AU28" s="85"/>
      <c r="AV28" s="85"/>
      <c r="AW28" s="85"/>
      <c r="AX28" s="85"/>
      <c r="AY28" s="86"/>
      <c r="AZ28" s="80"/>
      <c r="BA28" s="44"/>
      <c r="BB28" s="44"/>
      <c r="BC28" s="44"/>
      <c r="BD28" s="45"/>
      <c r="BE28" s="81"/>
      <c r="BF28" s="82"/>
      <c r="BG28" s="82"/>
      <c r="BH28" s="85"/>
      <c r="BI28" s="87"/>
      <c r="BJ28" s="85"/>
      <c r="BK28" s="85"/>
      <c r="BL28" s="85"/>
      <c r="BM28" s="85"/>
      <c r="BN28" s="86"/>
      <c r="BO28" s="80"/>
      <c r="BP28" s="44"/>
      <c r="BQ28" s="44"/>
      <c r="BR28" s="44"/>
      <c r="BS28" s="45"/>
      <c r="BT28" s="81"/>
      <c r="BU28" s="82"/>
      <c r="BV28" s="82"/>
      <c r="BW28" s="85"/>
      <c r="BX28" s="87"/>
      <c r="BY28" s="85"/>
      <c r="BZ28" s="85"/>
      <c r="CA28" s="85"/>
      <c r="CB28" s="85"/>
      <c r="CC28" s="86"/>
      <c r="CD28" s="80"/>
      <c r="CE28" s="44"/>
      <c r="CF28" s="44"/>
      <c r="CG28" s="44"/>
      <c r="CH28" s="45"/>
      <c r="CI28" s="81"/>
      <c r="CJ28" s="82"/>
      <c r="CK28" s="82"/>
      <c r="CL28" s="85"/>
      <c r="CM28" s="87"/>
      <c r="CN28" s="85"/>
      <c r="CO28" s="85"/>
      <c r="CP28" s="85"/>
      <c r="CQ28" s="85"/>
      <c r="CR28" s="86"/>
      <c r="CS28"/>
      <c r="CT28"/>
      <c r="CU28"/>
    </row>
    <row r="29" spans="1:123">
      <c r="A29" s="3"/>
      <c r="B29" s="21" t="s">
        <v>40</v>
      </c>
      <c r="C29" s="34" t="e">
        <f ca="1">INDEX(C30:C36,MATCH(#REF!,SC_Groups,0))</f>
        <v>#REF!</v>
      </c>
      <c r="D29" s="35" t="e">
        <f ca="1">INDEX(D30:D36,MATCH(#REF!,SC_Groups,0))</f>
        <v>#REF!</v>
      </c>
      <c r="E29" s="22"/>
      <c r="F29" s="5"/>
      <c r="G29" s="10"/>
      <c r="H29" s="9" t="s">
        <v>15</v>
      </c>
      <c r="I29" s="117" t="e">
        <f>IF($G$28=12,DATE(#REF!-1,1,1),DATE(#REF!-1,2,1))</f>
        <v>#REF!</v>
      </c>
      <c r="J29" s="9"/>
      <c r="K29" s="22"/>
      <c r="L29" s="33">
        <v>21</v>
      </c>
      <c r="M29" s="40"/>
      <c r="N29" s="40"/>
      <c r="O29" s="32"/>
      <c r="P29" s="120"/>
      <c r="Q29" s="31"/>
      <c r="R29" s="31"/>
      <c r="S29" s="31"/>
      <c r="T29" s="31"/>
      <c r="U29" s="31"/>
      <c r="V29" s="80"/>
      <c r="W29" s="44"/>
      <c r="X29" s="44"/>
      <c r="Y29" s="44"/>
      <c r="Z29" s="45"/>
      <c r="AA29" s="81"/>
      <c r="AB29" s="82"/>
      <c r="AC29" s="82"/>
      <c r="AD29" s="85"/>
      <c r="AE29" s="87"/>
      <c r="AF29" s="85"/>
      <c r="AG29" s="85"/>
      <c r="AH29" s="85"/>
      <c r="AI29" s="85"/>
      <c r="AJ29" s="86"/>
      <c r="AK29" s="80"/>
      <c r="AL29" s="44"/>
      <c r="AM29" s="44"/>
      <c r="AN29" s="44"/>
      <c r="AO29" s="45"/>
      <c r="AP29" s="81"/>
      <c r="AQ29" s="82"/>
      <c r="AR29" s="82"/>
      <c r="AS29" s="85"/>
      <c r="AT29" s="87"/>
      <c r="AU29" s="85"/>
      <c r="AV29" s="85"/>
      <c r="AW29" s="85"/>
      <c r="AX29" s="85"/>
      <c r="AY29" s="86"/>
      <c r="AZ29" s="80"/>
      <c r="BA29" s="44"/>
      <c r="BB29" s="44"/>
      <c r="BC29" s="44"/>
      <c r="BD29" s="45"/>
      <c r="BE29" s="81"/>
      <c r="BF29" s="82"/>
      <c r="BG29" s="82"/>
      <c r="BH29" s="85"/>
      <c r="BI29" s="87"/>
      <c r="BJ29" s="85"/>
      <c r="BK29" s="85"/>
      <c r="BL29" s="85"/>
      <c r="BM29" s="85"/>
      <c r="BN29" s="86"/>
      <c r="BO29" s="80"/>
      <c r="BP29" s="44"/>
      <c r="BQ29" s="44"/>
      <c r="BR29" s="44"/>
      <c r="BS29" s="45"/>
      <c r="BT29" s="81"/>
      <c r="BU29" s="82"/>
      <c r="BV29" s="82"/>
      <c r="BW29" s="85"/>
      <c r="BX29" s="87"/>
      <c r="BY29" s="85"/>
      <c r="BZ29" s="85"/>
      <c r="CA29" s="85"/>
      <c r="CB29" s="85"/>
      <c r="CC29" s="86"/>
      <c r="CD29" s="80"/>
      <c r="CE29" s="44"/>
      <c r="CF29" s="44"/>
      <c r="CG29" s="44"/>
      <c r="CH29" s="45"/>
      <c r="CI29" s="81"/>
      <c r="CJ29" s="82"/>
      <c r="CK29" s="82"/>
      <c r="CL29" s="85"/>
      <c r="CM29" s="87"/>
      <c r="CN29" s="85"/>
      <c r="CO29" s="85"/>
      <c r="CP29" s="85"/>
      <c r="CQ29" s="85"/>
      <c r="CR29" s="86"/>
      <c r="CS29"/>
      <c r="CT29"/>
      <c r="CU29"/>
    </row>
    <row r="30" spans="1:123">
      <c r="A30" s="3">
        <v>1</v>
      </c>
      <c r="B30" s="6" t="s">
        <v>136</v>
      </c>
      <c r="C30" s="36" t="s">
        <v>138</v>
      </c>
      <c r="D30" s="37" t="s">
        <v>139</v>
      </c>
      <c r="E30" s="22"/>
      <c r="F30" s="5"/>
      <c r="G30" s="9"/>
      <c r="H30" s="9" t="s">
        <v>16</v>
      </c>
      <c r="I30" s="117" t="e">
        <f>IF($G$28=12,DATE(#REF!-1,INT(RIGHT(#REF!,2))+1,0),DATE(#REF!-1,INT(RIGHT(#REF!,2))+2,0))</f>
        <v>#REF!</v>
      </c>
      <c r="J30" s="9"/>
      <c r="K30" s="22"/>
      <c r="L30" s="33">
        <v>22</v>
      </c>
      <c r="M30" s="40"/>
      <c r="N30" s="40"/>
      <c r="O30" s="32"/>
      <c r="P30" s="120"/>
      <c r="Q30" s="31"/>
      <c r="R30" s="31"/>
      <c r="S30" s="31"/>
      <c r="T30" s="31"/>
      <c r="U30" s="31"/>
      <c r="V30" s="80"/>
      <c r="W30" s="44"/>
      <c r="X30" s="44"/>
      <c r="Y30" s="44"/>
      <c r="Z30" s="45"/>
      <c r="AA30" s="81"/>
      <c r="AB30" s="82"/>
      <c r="AC30" s="82"/>
      <c r="AD30" s="85"/>
      <c r="AE30" s="87"/>
      <c r="AF30" s="85"/>
      <c r="AG30" s="85"/>
      <c r="AH30" s="85"/>
      <c r="AI30" s="85"/>
      <c r="AJ30" s="86"/>
      <c r="AK30" s="80"/>
      <c r="AL30" s="44"/>
      <c r="AM30" s="44"/>
      <c r="AN30" s="44"/>
      <c r="AO30" s="45"/>
      <c r="AP30" s="81"/>
      <c r="AQ30" s="82"/>
      <c r="AR30" s="82"/>
      <c r="AS30" s="85"/>
      <c r="AT30" s="87"/>
      <c r="AU30" s="85"/>
      <c r="AV30" s="85"/>
      <c r="AW30" s="85"/>
      <c r="AX30" s="85"/>
      <c r="AY30" s="86"/>
      <c r="AZ30" s="80"/>
      <c r="BA30" s="44"/>
      <c r="BB30" s="44"/>
      <c r="BC30" s="44"/>
      <c r="BD30" s="45"/>
      <c r="BE30" s="81"/>
      <c r="BF30" s="82"/>
      <c r="BG30" s="82"/>
      <c r="BH30" s="85"/>
      <c r="BI30" s="87"/>
      <c r="BJ30" s="85"/>
      <c r="BK30" s="85"/>
      <c r="BL30" s="85"/>
      <c r="BM30" s="85"/>
      <c r="BN30" s="86"/>
      <c r="BO30" s="80"/>
      <c r="BP30" s="44"/>
      <c r="BQ30" s="44"/>
      <c r="BR30" s="44"/>
      <c r="BS30" s="45"/>
      <c r="BT30" s="81"/>
      <c r="BU30" s="82"/>
      <c r="BV30" s="82"/>
      <c r="BW30" s="85"/>
      <c r="BX30" s="87"/>
      <c r="BY30" s="85"/>
      <c r="BZ30" s="85"/>
      <c r="CA30" s="85"/>
      <c r="CB30" s="85"/>
      <c r="CC30" s="86"/>
      <c r="CD30" s="80"/>
      <c r="CE30" s="44"/>
      <c r="CF30" s="44"/>
      <c r="CG30" s="44"/>
      <c r="CH30" s="45"/>
      <c r="CI30" s="81"/>
      <c r="CJ30" s="82"/>
      <c r="CK30" s="82"/>
      <c r="CL30" s="85"/>
      <c r="CM30" s="87"/>
      <c r="CN30" s="85"/>
      <c r="CO30" s="85"/>
      <c r="CP30" s="85"/>
      <c r="CQ30" s="85"/>
      <c r="CR30" s="86"/>
      <c r="CS30"/>
      <c r="CT30"/>
      <c r="CU30"/>
    </row>
    <row r="31" spans="1:123">
      <c r="A31" s="3">
        <v>2</v>
      </c>
      <c r="B31" s="6" t="s">
        <v>166</v>
      </c>
      <c r="C31" s="36" t="s">
        <v>167</v>
      </c>
      <c r="D31" s="37" t="s">
        <v>145</v>
      </c>
      <c r="E31" s="22"/>
      <c r="F31" s="5"/>
      <c r="G31" s="9"/>
      <c r="H31" s="9" t="s">
        <v>3</v>
      </c>
      <c r="I31" s="117" t="e">
        <f>IF($G$28=12,DATE(#REF!-1,13,0),DATE(#REF!,2,0))</f>
        <v>#REF!</v>
      </c>
      <c r="J31" s="9"/>
      <c r="K31" s="22"/>
      <c r="L31" s="33">
        <v>23</v>
      </c>
      <c r="M31" s="40"/>
      <c r="N31" s="40"/>
      <c r="O31" s="32"/>
      <c r="P31" s="120"/>
      <c r="Q31" s="31"/>
      <c r="R31" s="31"/>
      <c r="S31" s="31"/>
      <c r="T31" s="31"/>
      <c r="U31" s="31"/>
      <c r="V31" s="80"/>
      <c r="W31" s="44"/>
      <c r="X31" s="44"/>
      <c r="Y31" s="44"/>
      <c r="Z31" s="45"/>
      <c r="AA31" s="81"/>
      <c r="AB31" s="82"/>
      <c r="AC31" s="82"/>
      <c r="AD31" s="82"/>
      <c r="AE31" s="83"/>
      <c r="AF31" s="82"/>
      <c r="AG31" s="82"/>
      <c r="AH31" s="82"/>
      <c r="AI31" s="82"/>
      <c r="AJ31" s="84"/>
      <c r="AK31" s="80"/>
      <c r="AL31" s="44"/>
      <c r="AM31" s="44"/>
      <c r="AN31" s="44"/>
      <c r="AO31" s="45"/>
      <c r="AP31" s="81"/>
      <c r="AQ31" s="82"/>
      <c r="AR31" s="82"/>
      <c r="AS31" s="82"/>
      <c r="AT31" s="83"/>
      <c r="AU31" s="82"/>
      <c r="AV31" s="82"/>
      <c r="AW31" s="82"/>
      <c r="AX31" s="82"/>
      <c r="AY31" s="84"/>
      <c r="AZ31" s="80"/>
      <c r="BA31" s="44"/>
      <c r="BB31" s="44"/>
      <c r="BC31" s="44"/>
      <c r="BD31" s="45"/>
      <c r="BE31" s="81"/>
      <c r="BF31" s="82"/>
      <c r="BG31" s="82"/>
      <c r="BH31" s="82"/>
      <c r="BI31" s="83"/>
      <c r="BJ31" s="82"/>
      <c r="BK31" s="82"/>
      <c r="BL31" s="82"/>
      <c r="BM31" s="82"/>
      <c r="BN31" s="84"/>
      <c r="BO31" s="80"/>
      <c r="BP31" s="44"/>
      <c r="BQ31" s="44"/>
      <c r="BR31" s="44"/>
      <c r="BS31" s="45"/>
      <c r="BT31" s="81"/>
      <c r="BU31" s="82"/>
      <c r="BV31" s="82"/>
      <c r="BW31" s="82"/>
      <c r="BX31" s="83"/>
      <c r="BY31" s="82"/>
      <c r="BZ31" s="82"/>
      <c r="CA31" s="82"/>
      <c r="CB31" s="82"/>
      <c r="CC31" s="84"/>
      <c r="CD31" s="80"/>
      <c r="CE31" s="44"/>
      <c r="CF31" s="44"/>
      <c r="CG31" s="44"/>
      <c r="CH31" s="45"/>
      <c r="CI31" s="81"/>
      <c r="CJ31" s="82"/>
      <c r="CK31" s="82"/>
      <c r="CL31" s="82"/>
      <c r="CM31" s="83"/>
      <c r="CN31" s="82"/>
      <c r="CO31" s="82"/>
      <c r="CP31" s="82"/>
      <c r="CQ31" s="82"/>
      <c r="CR31" s="84"/>
      <c r="CS31"/>
      <c r="CT31"/>
      <c r="CU31"/>
    </row>
    <row r="32" spans="1:123">
      <c r="A32" s="3">
        <v>3</v>
      </c>
      <c r="B32" s="6"/>
      <c r="C32" s="36"/>
      <c r="D32" s="37"/>
      <c r="E32" s="22"/>
      <c r="G32" s="10"/>
      <c r="H32" s="9" t="s">
        <v>13</v>
      </c>
      <c r="I32" s="11" t="e">
        <f>I31-I29+1</f>
        <v>#REF!</v>
      </c>
      <c r="J32" s="10"/>
      <c r="K32" s="22"/>
      <c r="L32" s="33">
        <v>24</v>
      </c>
      <c r="M32" s="40"/>
      <c r="N32" s="40"/>
      <c r="O32" s="32"/>
      <c r="P32" s="120"/>
      <c r="Q32" s="31"/>
      <c r="R32" s="31"/>
      <c r="S32" s="31"/>
      <c r="T32" s="31"/>
      <c r="U32" s="31"/>
      <c r="V32" s="80"/>
      <c r="W32" s="44"/>
      <c r="X32" s="44"/>
      <c r="Y32" s="44"/>
      <c r="Z32" s="45"/>
      <c r="AA32" s="81"/>
      <c r="AB32" s="82"/>
      <c r="AC32" s="82"/>
      <c r="AD32" s="85"/>
      <c r="AE32" s="87"/>
      <c r="AF32" s="85"/>
      <c r="AG32" s="85"/>
      <c r="AH32" s="85"/>
      <c r="AI32" s="85"/>
      <c r="AJ32" s="86"/>
      <c r="AK32" s="80"/>
      <c r="AL32" s="44"/>
      <c r="AM32" s="44"/>
      <c r="AN32" s="44"/>
      <c r="AO32" s="45"/>
      <c r="AP32" s="81"/>
      <c r="AQ32" s="82"/>
      <c r="AR32" s="82"/>
      <c r="AS32" s="85"/>
      <c r="AT32" s="87"/>
      <c r="AU32" s="85"/>
      <c r="AV32" s="85"/>
      <c r="AW32" s="85"/>
      <c r="AX32" s="85"/>
      <c r="AY32" s="86"/>
      <c r="AZ32" s="80"/>
      <c r="BA32" s="44"/>
      <c r="BB32" s="44"/>
      <c r="BC32" s="44"/>
      <c r="BD32" s="45"/>
      <c r="BE32" s="81"/>
      <c r="BF32" s="82"/>
      <c r="BG32" s="82"/>
      <c r="BH32" s="85"/>
      <c r="BI32" s="87"/>
      <c r="BJ32" s="85"/>
      <c r="BK32" s="85"/>
      <c r="BL32" s="85"/>
      <c r="BM32" s="85"/>
      <c r="BN32" s="86"/>
      <c r="BO32" s="80"/>
      <c r="BP32" s="44"/>
      <c r="BQ32" s="44"/>
      <c r="BR32" s="44"/>
      <c r="BS32" s="45"/>
      <c r="BT32" s="81"/>
      <c r="BU32" s="82"/>
      <c r="BV32" s="82"/>
      <c r="BW32" s="85"/>
      <c r="BX32" s="87"/>
      <c r="BY32" s="85"/>
      <c r="BZ32" s="85"/>
      <c r="CA32" s="85"/>
      <c r="CB32" s="85"/>
      <c r="CC32" s="86"/>
      <c r="CD32" s="80"/>
      <c r="CE32" s="44"/>
      <c r="CF32" s="44"/>
      <c r="CG32" s="44"/>
      <c r="CH32" s="45"/>
      <c r="CI32" s="81"/>
      <c r="CJ32" s="82"/>
      <c r="CK32" s="82"/>
      <c r="CL32" s="85"/>
      <c r="CM32" s="87"/>
      <c r="CN32" s="85"/>
      <c r="CO32" s="85"/>
      <c r="CP32" s="85"/>
      <c r="CQ32" s="85"/>
      <c r="CR32" s="86"/>
      <c r="CS32"/>
      <c r="CT32"/>
      <c r="CU32"/>
    </row>
    <row r="33" spans="1:99">
      <c r="A33" s="3">
        <v>4</v>
      </c>
      <c r="B33" s="6"/>
      <c r="C33" s="36"/>
      <c r="D33" s="37"/>
      <c r="E33" s="22"/>
      <c r="G33" s="10"/>
      <c r="H33" s="9" t="s">
        <v>33</v>
      </c>
      <c r="I33" s="11" t="e">
        <f>IF($G$28=12,DATE(#REF!-1,INT(RIGHT(#REF!,2))+1,0)-DATE(#REF!-1,INT(RIGHT(#REF!,2)),1)+1,DATE(#REF!-1-1,INT(RIGHT(#REF!,2))+2,0)-DATE(#REF!-1-1,INT(RIGHT(#REF!,2))+1,1)+1)</f>
        <v>#REF!</v>
      </c>
      <c r="J33" s="10"/>
      <c r="K33" s="22"/>
      <c r="L33" s="33">
        <v>25</v>
      </c>
      <c r="M33" s="40"/>
      <c r="N33" s="40"/>
      <c r="O33" s="32"/>
      <c r="P33" s="120"/>
      <c r="Q33" s="31"/>
      <c r="R33" s="31"/>
      <c r="S33" s="31"/>
      <c r="T33" s="31"/>
      <c r="U33" s="31"/>
      <c r="V33" s="80"/>
      <c r="W33" s="44"/>
      <c r="X33" s="44"/>
      <c r="Y33" s="44"/>
      <c r="Z33" s="45"/>
      <c r="AA33" s="81"/>
      <c r="AB33" s="85"/>
      <c r="AC33" s="82"/>
      <c r="AD33" s="85"/>
      <c r="AE33" s="87"/>
      <c r="AF33" s="85"/>
      <c r="AG33" s="85"/>
      <c r="AH33" s="85"/>
      <c r="AI33" s="85"/>
      <c r="AJ33" s="86"/>
      <c r="AK33" s="80"/>
      <c r="AL33" s="44"/>
      <c r="AM33" s="44"/>
      <c r="AN33" s="44"/>
      <c r="AO33" s="45"/>
      <c r="AP33" s="81"/>
      <c r="AQ33" s="85"/>
      <c r="AR33" s="82"/>
      <c r="AS33" s="85"/>
      <c r="AT33" s="87"/>
      <c r="AU33" s="85"/>
      <c r="AV33" s="85"/>
      <c r="AW33" s="85"/>
      <c r="AX33" s="85"/>
      <c r="AY33" s="86"/>
      <c r="AZ33" s="80"/>
      <c r="BA33" s="44"/>
      <c r="BB33" s="44"/>
      <c r="BC33" s="44"/>
      <c r="BD33" s="45"/>
      <c r="BE33" s="81"/>
      <c r="BF33" s="85"/>
      <c r="BG33" s="82"/>
      <c r="BH33" s="85"/>
      <c r="BI33" s="87"/>
      <c r="BJ33" s="85"/>
      <c r="BK33" s="85"/>
      <c r="BL33" s="85"/>
      <c r="BM33" s="85"/>
      <c r="BN33" s="86"/>
      <c r="BO33" s="80"/>
      <c r="BP33" s="44"/>
      <c r="BQ33" s="44"/>
      <c r="BR33" s="44"/>
      <c r="BS33" s="45"/>
      <c r="BT33" s="81"/>
      <c r="BU33" s="85"/>
      <c r="BV33" s="82"/>
      <c r="BW33" s="85"/>
      <c r="BX33" s="87"/>
      <c r="BY33" s="85"/>
      <c r="BZ33" s="85"/>
      <c r="CA33" s="85"/>
      <c r="CB33" s="85"/>
      <c r="CC33" s="86"/>
      <c r="CD33" s="80"/>
      <c r="CE33" s="44"/>
      <c r="CF33" s="44"/>
      <c r="CG33" s="44"/>
      <c r="CH33" s="45"/>
      <c r="CI33" s="81"/>
      <c r="CJ33" s="85"/>
      <c r="CK33" s="82"/>
      <c r="CL33" s="85"/>
      <c r="CM33" s="87"/>
      <c r="CN33" s="85"/>
      <c r="CO33" s="85"/>
      <c r="CP33" s="85"/>
      <c r="CQ33" s="85"/>
      <c r="CR33" s="86"/>
      <c r="CS33"/>
      <c r="CT33"/>
      <c r="CU33"/>
    </row>
    <row r="34" spans="1:99">
      <c r="A34" s="3">
        <v>5</v>
      </c>
      <c r="B34" s="6"/>
      <c r="C34" s="36"/>
      <c r="D34" s="37"/>
      <c r="E34" s="22"/>
      <c r="G34" s="10"/>
      <c r="H34" s="9" t="s">
        <v>17</v>
      </c>
      <c r="I34" s="11" t="e">
        <f>I30-I29+1</f>
        <v>#REF!</v>
      </c>
      <c r="J34" s="10"/>
      <c r="K34" s="22"/>
      <c r="L34" s="33">
        <v>26</v>
      </c>
      <c r="M34" s="40"/>
      <c r="N34" s="40"/>
      <c r="O34" s="32"/>
      <c r="P34" s="120"/>
      <c r="Q34" s="31"/>
      <c r="R34" s="31"/>
      <c r="S34" s="31"/>
      <c r="T34" s="31"/>
      <c r="U34" s="31"/>
      <c r="V34" s="80"/>
      <c r="W34" s="44"/>
      <c r="X34" s="44"/>
      <c r="Y34" s="44"/>
      <c r="Z34" s="45"/>
      <c r="AA34" s="81"/>
      <c r="AB34" s="82"/>
      <c r="AC34" s="82"/>
      <c r="AD34" s="82"/>
      <c r="AE34" s="83"/>
      <c r="AF34" s="82"/>
      <c r="AG34" s="82"/>
      <c r="AH34" s="82"/>
      <c r="AI34" s="82"/>
      <c r="AJ34" s="84"/>
      <c r="AK34" s="80"/>
      <c r="AL34" s="44"/>
      <c r="AM34" s="44"/>
      <c r="AN34" s="44"/>
      <c r="AO34" s="45"/>
      <c r="AP34" s="81"/>
      <c r="AQ34" s="82"/>
      <c r="AR34" s="82"/>
      <c r="AS34" s="82"/>
      <c r="AT34" s="83"/>
      <c r="AU34" s="82"/>
      <c r="AV34" s="82"/>
      <c r="AW34" s="82"/>
      <c r="AX34" s="82"/>
      <c r="AY34" s="84"/>
      <c r="AZ34" s="80"/>
      <c r="BA34" s="44"/>
      <c r="BB34" s="44"/>
      <c r="BC34" s="44"/>
      <c r="BD34" s="45"/>
      <c r="BE34" s="81"/>
      <c r="BF34" s="82"/>
      <c r="BG34" s="82"/>
      <c r="BH34" s="82"/>
      <c r="BI34" s="83"/>
      <c r="BJ34" s="82"/>
      <c r="BK34" s="82"/>
      <c r="BL34" s="82"/>
      <c r="BM34" s="82"/>
      <c r="BN34" s="84"/>
      <c r="BO34" s="80"/>
      <c r="BP34" s="44"/>
      <c r="BQ34" s="44"/>
      <c r="BR34" s="44"/>
      <c r="BS34" s="45"/>
      <c r="BT34" s="81"/>
      <c r="BU34" s="82"/>
      <c r="BV34" s="82"/>
      <c r="BW34" s="82"/>
      <c r="BX34" s="83"/>
      <c r="BY34" s="82"/>
      <c r="BZ34" s="82"/>
      <c r="CA34" s="82"/>
      <c r="CB34" s="82"/>
      <c r="CC34" s="84"/>
      <c r="CD34" s="80"/>
      <c r="CE34" s="44"/>
      <c r="CF34" s="44"/>
      <c r="CG34" s="44"/>
      <c r="CH34" s="45"/>
      <c r="CI34" s="81"/>
      <c r="CJ34" s="82"/>
      <c r="CK34" s="82"/>
      <c r="CL34" s="82"/>
      <c r="CM34" s="83"/>
      <c r="CN34" s="82"/>
      <c r="CO34" s="82"/>
      <c r="CP34" s="82"/>
      <c r="CQ34" s="82"/>
      <c r="CR34" s="84"/>
      <c r="CS34"/>
      <c r="CT34"/>
      <c r="CU34"/>
    </row>
    <row r="35" spans="1:99">
      <c r="A35" s="3">
        <v>6</v>
      </c>
      <c r="B35" s="6"/>
      <c r="C35" s="36"/>
      <c r="D35" s="37"/>
      <c r="E35" s="22"/>
      <c r="K35" s="22"/>
      <c r="L35" s="33">
        <v>27</v>
      </c>
      <c r="M35" s="40"/>
      <c r="N35" s="40"/>
      <c r="O35" s="32"/>
      <c r="P35" s="120"/>
      <c r="Q35" s="31"/>
      <c r="R35" s="31"/>
      <c r="S35" s="31"/>
      <c r="T35" s="31"/>
      <c r="U35" s="31"/>
      <c r="V35" s="80"/>
      <c r="W35" s="44"/>
      <c r="X35" s="44"/>
      <c r="Y35" s="44"/>
      <c r="Z35" s="45"/>
      <c r="AA35" s="81"/>
      <c r="AB35" s="82"/>
      <c r="AC35" s="82"/>
      <c r="AD35" s="85"/>
      <c r="AE35" s="87"/>
      <c r="AF35" s="85"/>
      <c r="AG35" s="85"/>
      <c r="AH35" s="85"/>
      <c r="AI35" s="85"/>
      <c r="AJ35" s="86"/>
      <c r="AK35" s="80"/>
      <c r="AL35" s="44"/>
      <c r="AM35" s="44"/>
      <c r="AN35" s="44"/>
      <c r="AO35" s="45"/>
      <c r="AP35" s="81"/>
      <c r="AQ35" s="82"/>
      <c r="AR35" s="82"/>
      <c r="AS35" s="85"/>
      <c r="AT35" s="87"/>
      <c r="AU35" s="85"/>
      <c r="AV35" s="85"/>
      <c r="AW35" s="85"/>
      <c r="AX35" s="85"/>
      <c r="AY35" s="86"/>
      <c r="AZ35" s="80"/>
      <c r="BA35" s="44"/>
      <c r="BB35" s="44"/>
      <c r="BC35" s="44"/>
      <c r="BD35" s="45"/>
      <c r="BE35" s="81"/>
      <c r="BF35" s="82"/>
      <c r="BG35" s="82"/>
      <c r="BH35" s="85"/>
      <c r="BI35" s="87"/>
      <c r="BJ35" s="85"/>
      <c r="BK35" s="85"/>
      <c r="BL35" s="85"/>
      <c r="BM35" s="85"/>
      <c r="BN35" s="86"/>
      <c r="BO35" s="80"/>
      <c r="BP35" s="44"/>
      <c r="BQ35" s="44"/>
      <c r="BR35" s="44"/>
      <c r="BS35" s="45"/>
      <c r="BT35" s="81"/>
      <c r="BU35" s="82"/>
      <c r="BV35" s="82"/>
      <c r="BW35" s="85"/>
      <c r="BX35" s="87"/>
      <c r="BY35" s="85"/>
      <c r="BZ35" s="85"/>
      <c r="CA35" s="85"/>
      <c r="CB35" s="85"/>
      <c r="CC35" s="86"/>
      <c r="CD35" s="80"/>
      <c r="CE35" s="44"/>
      <c r="CF35" s="44"/>
      <c r="CG35" s="44"/>
      <c r="CH35" s="45"/>
      <c r="CI35" s="81"/>
      <c r="CJ35" s="82"/>
      <c r="CK35" s="82"/>
      <c r="CL35" s="85"/>
      <c r="CM35" s="87"/>
      <c r="CN35" s="85"/>
      <c r="CO35" s="85"/>
      <c r="CP35" s="85"/>
      <c r="CQ35" s="85"/>
      <c r="CR35" s="86"/>
      <c r="CS35"/>
      <c r="CT35"/>
      <c r="CU35"/>
    </row>
    <row r="36" spans="1:99">
      <c r="A36" s="3">
        <v>7</v>
      </c>
      <c r="B36" s="6"/>
      <c r="C36" s="36"/>
      <c r="D36" s="37"/>
      <c r="E36" s="22"/>
      <c r="H36" s="21" t="s">
        <v>44</v>
      </c>
      <c r="K36" s="22"/>
      <c r="L36" s="33">
        <v>28</v>
      </c>
      <c r="M36" s="40"/>
      <c r="N36" s="40"/>
      <c r="O36" s="32"/>
      <c r="P36" s="120"/>
      <c r="Q36" s="31"/>
      <c r="R36" s="31"/>
      <c r="S36" s="31"/>
      <c r="T36" s="31"/>
      <c r="U36" s="31"/>
      <c r="V36" s="80"/>
      <c r="W36" s="44"/>
      <c r="X36" s="44"/>
      <c r="Y36" s="44"/>
      <c r="Z36" s="45"/>
      <c r="AA36" s="81"/>
      <c r="AB36" s="82"/>
      <c r="AC36" s="82"/>
      <c r="AD36" s="82"/>
      <c r="AE36" s="83"/>
      <c r="AF36" s="82"/>
      <c r="AG36" s="82"/>
      <c r="AH36" s="82"/>
      <c r="AI36" s="82"/>
      <c r="AJ36" s="84"/>
      <c r="AK36" s="80"/>
      <c r="AL36" s="44"/>
      <c r="AM36" s="44"/>
      <c r="AN36" s="44"/>
      <c r="AO36" s="45"/>
      <c r="AP36" s="81"/>
      <c r="AQ36" s="82"/>
      <c r="AR36" s="82"/>
      <c r="AS36" s="82"/>
      <c r="AT36" s="83"/>
      <c r="AU36" s="82"/>
      <c r="AV36" s="82"/>
      <c r="AW36" s="82"/>
      <c r="AX36" s="82"/>
      <c r="AY36" s="84"/>
      <c r="AZ36" s="80"/>
      <c r="BA36" s="44"/>
      <c r="BB36" s="44"/>
      <c r="BC36" s="44"/>
      <c r="BD36" s="45"/>
      <c r="BE36" s="81"/>
      <c r="BF36" s="82"/>
      <c r="BG36" s="82"/>
      <c r="BH36" s="82"/>
      <c r="BI36" s="83"/>
      <c r="BJ36" s="82"/>
      <c r="BK36" s="82"/>
      <c r="BL36" s="82"/>
      <c r="BM36" s="82"/>
      <c r="BN36" s="84"/>
      <c r="BO36" s="80"/>
      <c r="BP36" s="44"/>
      <c r="BQ36" s="44"/>
      <c r="BR36" s="44"/>
      <c r="BS36" s="45"/>
      <c r="BT36" s="81"/>
      <c r="BU36" s="82"/>
      <c r="BV36" s="82"/>
      <c r="BW36" s="82"/>
      <c r="BX36" s="83"/>
      <c r="BY36" s="82"/>
      <c r="BZ36" s="82"/>
      <c r="CA36" s="82"/>
      <c r="CB36" s="82"/>
      <c r="CC36" s="84"/>
      <c r="CD36" s="80"/>
      <c r="CE36" s="44"/>
      <c r="CF36" s="44"/>
      <c r="CG36" s="44"/>
      <c r="CH36" s="45"/>
      <c r="CI36" s="81"/>
      <c r="CJ36" s="82"/>
      <c r="CK36" s="82"/>
      <c r="CL36" s="82"/>
      <c r="CM36" s="83"/>
      <c r="CN36" s="82"/>
      <c r="CO36" s="82"/>
      <c r="CP36" s="82"/>
      <c r="CQ36" s="82"/>
      <c r="CR36" s="84"/>
      <c r="CS36"/>
      <c r="CT36"/>
      <c r="CU36"/>
    </row>
    <row r="37" spans="1:99">
      <c r="A37" s="3"/>
      <c r="B37" s="21" t="s">
        <v>47</v>
      </c>
      <c r="C37" s="34" t="e">
        <f ca="1">INDEX(C38:C45,MATCH(#REF!,SC_CustomView,0))</f>
        <v>#REF!</v>
      </c>
      <c r="D37" s="37"/>
      <c r="E37" s="22"/>
      <c r="G37" s="8">
        <v>1</v>
      </c>
      <c r="H37" s="3">
        <v>2009</v>
      </c>
      <c r="K37" s="22"/>
      <c r="L37" s="33">
        <v>29</v>
      </c>
      <c r="M37" s="40"/>
      <c r="N37" s="40"/>
      <c r="O37" s="32"/>
      <c r="P37" s="120"/>
      <c r="Q37" s="31"/>
      <c r="R37" s="31"/>
      <c r="S37" s="31"/>
      <c r="T37" s="31"/>
      <c r="U37" s="31"/>
      <c r="V37" s="80"/>
      <c r="W37" s="44"/>
      <c r="X37" s="44"/>
      <c r="Y37" s="44"/>
      <c r="Z37" s="45"/>
      <c r="AA37" s="81"/>
      <c r="AB37" s="85"/>
      <c r="AC37" s="82"/>
      <c r="AD37" s="85"/>
      <c r="AE37" s="87"/>
      <c r="AF37" s="85"/>
      <c r="AG37" s="85"/>
      <c r="AH37" s="85"/>
      <c r="AI37" s="85"/>
      <c r="AJ37" s="86"/>
      <c r="AK37" s="80"/>
      <c r="AL37" s="44"/>
      <c r="AM37" s="44"/>
      <c r="AN37" s="44"/>
      <c r="AO37" s="45"/>
      <c r="AP37" s="81"/>
      <c r="AQ37" s="85"/>
      <c r="AR37" s="82"/>
      <c r="AS37" s="85"/>
      <c r="AT37" s="87"/>
      <c r="AU37" s="85"/>
      <c r="AV37" s="85"/>
      <c r="AW37" s="85"/>
      <c r="AX37" s="85"/>
      <c r="AY37" s="86"/>
      <c r="AZ37" s="80"/>
      <c r="BA37" s="44"/>
      <c r="BB37" s="44"/>
      <c r="BC37" s="44"/>
      <c r="BD37" s="45"/>
      <c r="BE37" s="81"/>
      <c r="BF37" s="85"/>
      <c r="BG37" s="82"/>
      <c r="BH37" s="85"/>
      <c r="BI37" s="87"/>
      <c r="BJ37" s="85"/>
      <c r="BK37" s="85"/>
      <c r="BL37" s="85"/>
      <c r="BM37" s="85"/>
      <c r="BN37" s="86"/>
      <c r="BO37" s="80"/>
      <c r="BP37" s="44"/>
      <c r="BQ37" s="44"/>
      <c r="BR37" s="44"/>
      <c r="BS37" s="45"/>
      <c r="BT37" s="81"/>
      <c r="BU37" s="85"/>
      <c r="BV37" s="82"/>
      <c r="BW37" s="85"/>
      <c r="BX37" s="87"/>
      <c r="BY37" s="85"/>
      <c r="BZ37" s="85"/>
      <c r="CA37" s="85"/>
      <c r="CB37" s="85"/>
      <c r="CC37" s="86"/>
      <c r="CD37" s="80"/>
      <c r="CE37" s="44"/>
      <c r="CF37" s="44"/>
      <c r="CG37" s="44"/>
      <c r="CH37" s="45"/>
      <c r="CI37" s="81"/>
      <c r="CJ37" s="85"/>
      <c r="CK37" s="82"/>
      <c r="CL37" s="85"/>
      <c r="CM37" s="87"/>
      <c r="CN37" s="85"/>
      <c r="CO37" s="85"/>
      <c r="CP37" s="85"/>
      <c r="CQ37" s="85"/>
      <c r="CR37" s="86"/>
      <c r="CS37"/>
      <c r="CT37"/>
      <c r="CU37"/>
    </row>
    <row r="38" spans="1:99">
      <c r="A38" s="3">
        <v>1</v>
      </c>
      <c r="B38" s="6" t="s">
        <v>52</v>
      </c>
      <c r="C38" s="1">
        <v>1</v>
      </c>
      <c r="D38" s="20" t="s">
        <v>56</v>
      </c>
      <c r="E38" s="22"/>
      <c r="G38" s="8">
        <v>2</v>
      </c>
      <c r="H38" s="3">
        <f>H37+1</f>
        <v>2010</v>
      </c>
      <c r="K38" s="22"/>
      <c r="L38" s="33">
        <v>30</v>
      </c>
      <c r="M38" s="40"/>
      <c r="N38" s="40"/>
      <c r="O38" s="32"/>
      <c r="P38" s="120"/>
      <c r="Q38" s="31"/>
      <c r="R38" s="31"/>
      <c r="S38" s="31"/>
      <c r="T38" s="31"/>
      <c r="U38" s="31"/>
      <c r="V38" s="80"/>
      <c r="W38" s="44"/>
      <c r="X38" s="44"/>
      <c r="Y38" s="44"/>
      <c r="Z38" s="45"/>
      <c r="AA38" s="81"/>
      <c r="AB38" s="85"/>
      <c r="AC38" s="82"/>
      <c r="AD38" s="85"/>
      <c r="AE38" s="87"/>
      <c r="AF38" s="85"/>
      <c r="AG38" s="85"/>
      <c r="AH38" s="85"/>
      <c r="AI38" s="85"/>
      <c r="AJ38" s="86"/>
      <c r="AK38" s="80"/>
      <c r="AL38" s="44"/>
      <c r="AM38" s="44"/>
      <c r="AN38" s="44"/>
      <c r="AO38" s="45"/>
      <c r="AP38" s="81"/>
      <c r="AQ38" s="85"/>
      <c r="AR38" s="82"/>
      <c r="AS38" s="85"/>
      <c r="AT38" s="87"/>
      <c r="AU38" s="85"/>
      <c r="AV38" s="85"/>
      <c r="AW38" s="85"/>
      <c r="AX38" s="85"/>
      <c r="AY38" s="86"/>
      <c r="AZ38" s="80"/>
      <c r="BA38" s="44"/>
      <c r="BB38" s="44"/>
      <c r="BC38" s="44"/>
      <c r="BD38" s="45"/>
      <c r="BE38" s="81"/>
      <c r="BF38" s="85"/>
      <c r="BG38" s="82"/>
      <c r="BH38" s="85"/>
      <c r="BI38" s="87"/>
      <c r="BJ38" s="85"/>
      <c r="BK38" s="85"/>
      <c r="BL38" s="85"/>
      <c r="BM38" s="85"/>
      <c r="BN38" s="86"/>
      <c r="BO38" s="80"/>
      <c r="BP38" s="44"/>
      <c r="BQ38" s="44"/>
      <c r="BR38" s="44"/>
      <c r="BS38" s="45"/>
      <c r="BT38" s="81"/>
      <c r="BU38" s="85"/>
      <c r="BV38" s="82"/>
      <c r="BW38" s="85"/>
      <c r="BX38" s="87"/>
      <c r="BY38" s="85"/>
      <c r="BZ38" s="85"/>
      <c r="CA38" s="85"/>
      <c r="CB38" s="85"/>
      <c r="CC38" s="86"/>
      <c r="CD38" s="80"/>
      <c r="CE38" s="44"/>
      <c r="CF38" s="44"/>
      <c r="CG38" s="44"/>
      <c r="CH38" s="45"/>
      <c r="CI38" s="81"/>
      <c r="CJ38" s="85"/>
      <c r="CK38" s="82"/>
      <c r="CL38" s="85"/>
      <c r="CM38" s="87"/>
      <c r="CN38" s="85"/>
      <c r="CO38" s="85"/>
      <c r="CP38" s="85"/>
      <c r="CQ38" s="85"/>
      <c r="CR38" s="86"/>
      <c r="CS38"/>
      <c r="CT38"/>
      <c r="CU38"/>
    </row>
    <row r="39" spans="1:99">
      <c r="A39" s="3">
        <v>2</v>
      </c>
      <c r="B39" s="6" t="s">
        <v>53</v>
      </c>
      <c r="C39" s="1">
        <v>2</v>
      </c>
      <c r="D39" s="20" t="s">
        <v>57</v>
      </c>
      <c r="E39" s="22"/>
      <c r="G39" s="8">
        <v>3</v>
      </c>
      <c r="H39" s="3">
        <f>H38+1</f>
        <v>2011</v>
      </c>
      <c r="K39" s="22"/>
      <c r="L39" s="33">
        <v>31</v>
      </c>
      <c r="M39" s="40"/>
      <c r="N39" s="40"/>
      <c r="O39" s="32"/>
      <c r="P39" s="120"/>
      <c r="Q39" s="31"/>
      <c r="R39" s="31"/>
      <c r="S39" s="31"/>
      <c r="T39" s="31"/>
      <c r="U39" s="31"/>
      <c r="V39" s="80"/>
      <c r="W39" s="44"/>
      <c r="X39" s="44"/>
      <c r="Y39" s="44"/>
      <c r="Z39" s="45"/>
      <c r="AA39" s="81"/>
      <c r="AB39" s="85"/>
      <c r="AC39" s="82"/>
      <c r="AD39" s="85"/>
      <c r="AE39" s="87"/>
      <c r="AF39" s="85"/>
      <c r="AG39" s="85"/>
      <c r="AH39" s="85"/>
      <c r="AI39" s="85"/>
      <c r="AJ39" s="86"/>
      <c r="AK39" s="80"/>
      <c r="AL39" s="44"/>
      <c r="AM39" s="44"/>
      <c r="AN39" s="44"/>
      <c r="AO39" s="45"/>
      <c r="AP39" s="81"/>
      <c r="AQ39" s="85"/>
      <c r="AR39" s="82"/>
      <c r="AS39" s="85"/>
      <c r="AT39" s="87"/>
      <c r="AU39" s="85"/>
      <c r="AV39" s="85"/>
      <c r="AW39" s="85"/>
      <c r="AX39" s="85"/>
      <c r="AY39" s="86"/>
      <c r="AZ39" s="80"/>
      <c r="BA39" s="44"/>
      <c r="BB39" s="44"/>
      <c r="BC39" s="44"/>
      <c r="BD39" s="45"/>
      <c r="BE39" s="81"/>
      <c r="BF39" s="85"/>
      <c r="BG39" s="82"/>
      <c r="BH39" s="85"/>
      <c r="BI39" s="87"/>
      <c r="BJ39" s="85"/>
      <c r="BK39" s="85"/>
      <c r="BL39" s="85"/>
      <c r="BM39" s="85"/>
      <c r="BN39" s="86"/>
      <c r="BO39" s="80"/>
      <c r="BP39" s="44"/>
      <c r="BQ39" s="44"/>
      <c r="BR39" s="44"/>
      <c r="BS39" s="45"/>
      <c r="BT39" s="81"/>
      <c r="BU39" s="85"/>
      <c r="BV39" s="82"/>
      <c r="BW39" s="85"/>
      <c r="BX39" s="87"/>
      <c r="BY39" s="85"/>
      <c r="BZ39" s="85"/>
      <c r="CA39" s="85"/>
      <c r="CB39" s="85"/>
      <c r="CC39" s="86"/>
      <c r="CD39" s="80"/>
      <c r="CE39" s="44"/>
      <c r="CF39" s="44"/>
      <c r="CG39" s="44"/>
      <c r="CH39" s="45"/>
      <c r="CI39" s="81"/>
      <c r="CJ39" s="85"/>
      <c r="CK39" s="82"/>
      <c r="CL39" s="85"/>
      <c r="CM39" s="87"/>
      <c r="CN39" s="85"/>
      <c r="CO39" s="85"/>
      <c r="CP39" s="85"/>
      <c r="CQ39" s="85"/>
      <c r="CR39" s="86"/>
      <c r="CS39"/>
      <c r="CT39"/>
      <c r="CU39"/>
    </row>
    <row r="40" spans="1:99">
      <c r="A40" s="3">
        <v>3</v>
      </c>
      <c r="B40" s="6" t="s">
        <v>60</v>
      </c>
      <c r="C40" s="1">
        <v>3</v>
      </c>
      <c r="D40" s="20" t="s">
        <v>60</v>
      </c>
      <c r="E40" s="22"/>
      <c r="G40" s="8">
        <v>4</v>
      </c>
      <c r="H40" s="3">
        <f>H39+1</f>
        <v>2012</v>
      </c>
      <c r="K40" s="22"/>
      <c r="L40" s="33">
        <v>32</v>
      </c>
      <c r="M40" s="40"/>
      <c r="N40" s="40"/>
      <c r="O40" s="32"/>
      <c r="P40" s="120"/>
      <c r="Q40" s="31"/>
      <c r="R40" s="31"/>
      <c r="S40" s="31"/>
      <c r="T40" s="31"/>
      <c r="U40" s="31"/>
      <c r="V40" s="80"/>
      <c r="W40" s="44"/>
      <c r="X40" s="44"/>
      <c r="Y40" s="44"/>
      <c r="Z40" s="45"/>
      <c r="AA40" s="81"/>
      <c r="AB40" s="85"/>
      <c r="AC40" s="82"/>
      <c r="AD40" s="85"/>
      <c r="AE40" s="87"/>
      <c r="AF40" s="85"/>
      <c r="AG40" s="85"/>
      <c r="AH40" s="85"/>
      <c r="AI40" s="85"/>
      <c r="AJ40" s="86"/>
      <c r="AK40" s="80"/>
      <c r="AL40" s="44"/>
      <c r="AM40" s="44"/>
      <c r="AN40" s="44"/>
      <c r="AO40" s="45"/>
      <c r="AP40" s="81"/>
      <c r="AQ40" s="85"/>
      <c r="AR40" s="82"/>
      <c r="AS40" s="85"/>
      <c r="AT40" s="87"/>
      <c r="AU40" s="85"/>
      <c r="AV40" s="85"/>
      <c r="AW40" s="85"/>
      <c r="AX40" s="85"/>
      <c r="AY40" s="86"/>
      <c r="AZ40" s="80"/>
      <c r="BA40" s="44"/>
      <c r="BB40" s="44"/>
      <c r="BC40" s="44"/>
      <c r="BD40" s="45"/>
      <c r="BE40" s="81"/>
      <c r="BF40" s="85"/>
      <c r="BG40" s="82"/>
      <c r="BH40" s="85"/>
      <c r="BI40" s="87"/>
      <c r="BJ40" s="85"/>
      <c r="BK40" s="85"/>
      <c r="BL40" s="85"/>
      <c r="BM40" s="85"/>
      <c r="BN40" s="86"/>
      <c r="BO40" s="80"/>
      <c r="BP40" s="44"/>
      <c r="BQ40" s="44"/>
      <c r="BR40" s="44"/>
      <c r="BS40" s="45"/>
      <c r="BT40" s="81"/>
      <c r="BU40" s="85"/>
      <c r="BV40" s="82"/>
      <c r="BW40" s="85"/>
      <c r="BX40" s="87"/>
      <c r="BY40" s="85"/>
      <c r="BZ40" s="85"/>
      <c r="CA40" s="85"/>
      <c r="CB40" s="85"/>
      <c r="CC40" s="86"/>
      <c r="CD40" s="80"/>
      <c r="CE40" s="44"/>
      <c r="CF40" s="44"/>
      <c r="CG40" s="44"/>
      <c r="CH40" s="45"/>
      <c r="CI40" s="81"/>
      <c r="CJ40" s="85"/>
      <c r="CK40" s="82"/>
      <c r="CL40" s="85"/>
      <c r="CM40" s="87"/>
      <c r="CN40" s="85"/>
      <c r="CO40" s="85"/>
      <c r="CP40" s="85"/>
      <c r="CQ40" s="85"/>
      <c r="CR40" s="86"/>
      <c r="CS40"/>
      <c r="CT40"/>
      <c r="CU40"/>
    </row>
    <row r="41" spans="1:99">
      <c r="A41" s="3">
        <v>4</v>
      </c>
      <c r="B41" s="6" t="s">
        <v>55</v>
      </c>
      <c r="C41" s="1">
        <v>8</v>
      </c>
      <c r="D41" s="20" t="s">
        <v>58</v>
      </c>
      <c r="E41" s="22"/>
      <c r="G41" s="8">
        <v>5</v>
      </c>
      <c r="H41" s="3">
        <f>H40+1</f>
        <v>2013</v>
      </c>
      <c r="K41" s="22"/>
      <c r="L41" s="33">
        <v>33</v>
      </c>
      <c r="M41" s="40"/>
      <c r="N41" s="40"/>
      <c r="O41" s="32"/>
      <c r="P41" s="120"/>
      <c r="Q41" s="31"/>
      <c r="R41" s="31"/>
      <c r="S41" s="31"/>
      <c r="T41" s="31"/>
      <c r="U41" s="31"/>
      <c r="V41" s="80"/>
      <c r="W41" s="44"/>
      <c r="X41" s="44"/>
      <c r="Y41" s="44"/>
      <c r="Z41" s="45"/>
      <c r="AA41" s="81"/>
      <c r="AB41" s="82"/>
      <c r="AC41" s="82"/>
      <c r="AD41" s="82"/>
      <c r="AE41" s="83"/>
      <c r="AF41" s="82"/>
      <c r="AG41" s="82"/>
      <c r="AH41" s="82"/>
      <c r="AI41" s="82"/>
      <c r="AJ41" s="84"/>
      <c r="AK41" s="80"/>
      <c r="AL41" s="44"/>
      <c r="AM41" s="44"/>
      <c r="AN41" s="44"/>
      <c r="AO41" s="45"/>
      <c r="AP41" s="81"/>
      <c r="AQ41" s="82"/>
      <c r="AR41" s="82"/>
      <c r="AS41" s="82"/>
      <c r="AT41" s="83"/>
      <c r="AU41" s="82"/>
      <c r="AV41" s="82"/>
      <c r="AW41" s="82"/>
      <c r="AX41" s="82"/>
      <c r="AY41" s="84"/>
      <c r="AZ41" s="80"/>
      <c r="BA41" s="44"/>
      <c r="BB41" s="44"/>
      <c r="BC41" s="44"/>
      <c r="BD41" s="45"/>
      <c r="BE41" s="81"/>
      <c r="BF41" s="82"/>
      <c r="BG41" s="82"/>
      <c r="BH41" s="82"/>
      <c r="BI41" s="83"/>
      <c r="BJ41" s="82"/>
      <c r="BK41" s="82"/>
      <c r="BL41" s="82"/>
      <c r="BM41" s="82"/>
      <c r="BN41" s="84"/>
      <c r="BO41" s="80"/>
      <c r="BP41" s="44"/>
      <c r="BQ41" s="44"/>
      <c r="BR41" s="44"/>
      <c r="BS41" s="45"/>
      <c r="BT41" s="81"/>
      <c r="BU41" s="82"/>
      <c r="BV41" s="82"/>
      <c r="BW41" s="82"/>
      <c r="BX41" s="83"/>
      <c r="BY41" s="82"/>
      <c r="BZ41" s="82"/>
      <c r="CA41" s="82"/>
      <c r="CB41" s="82"/>
      <c r="CC41" s="84"/>
      <c r="CD41" s="80"/>
      <c r="CE41" s="44"/>
      <c r="CF41" s="44"/>
      <c r="CG41" s="44"/>
      <c r="CH41" s="45"/>
      <c r="CI41" s="81"/>
      <c r="CJ41" s="82"/>
      <c r="CK41" s="82"/>
      <c r="CL41" s="82"/>
      <c r="CM41" s="83"/>
      <c r="CN41" s="82"/>
      <c r="CO41" s="82"/>
      <c r="CP41" s="82"/>
      <c r="CQ41" s="82"/>
      <c r="CR41" s="84"/>
      <c r="CS41"/>
      <c r="CT41"/>
      <c r="CU41"/>
    </row>
    <row r="42" spans="1:99">
      <c r="A42" s="3">
        <v>5</v>
      </c>
      <c r="B42" s="6" t="s">
        <v>54</v>
      </c>
      <c r="C42" s="1">
        <v>9</v>
      </c>
      <c r="D42" s="20" t="s">
        <v>59</v>
      </c>
      <c r="E42" s="22"/>
      <c r="G42" s="8">
        <v>6</v>
      </c>
      <c r="H42" s="3">
        <f>H41+1</f>
        <v>2014</v>
      </c>
      <c r="K42" s="22"/>
      <c r="L42" s="33">
        <v>34</v>
      </c>
      <c r="M42" s="40"/>
      <c r="N42" s="40"/>
      <c r="O42" s="32"/>
      <c r="P42" s="120"/>
      <c r="Q42" s="31"/>
      <c r="R42" s="31"/>
      <c r="S42" s="31"/>
      <c r="T42" s="31"/>
      <c r="U42" s="31"/>
      <c r="V42" s="80"/>
      <c r="W42" s="44"/>
      <c r="X42" s="44"/>
      <c r="Y42" s="44"/>
      <c r="Z42" s="45"/>
      <c r="AA42" s="81"/>
      <c r="AB42" s="85"/>
      <c r="AC42" s="82"/>
      <c r="AD42" s="85"/>
      <c r="AE42" s="87"/>
      <c r="AF42" s="85"/>
      <c r="AG42" s="85"/>
      <c r="AH42" s="85"/>
      <c r="AI42" s="85"/>
      <c r="AJ42" s="86"/>
      <c r="AK42" s="80"/>
      <c r="AL42" s="44"/>
      <c r="AM42" s="44"/>
      <c r="AN42" s="44"/>
      <c r="AO42" s="45"/>
      <c r="AP42" s="81"/>
      <c r="AQ42" s="85"/>
      <c r="AR42" s="82"/>
      <c r="AS42" s="85"/>
      <c r="AT42" s="87"/>
      <c r="AU42" s="85"/>
      <c r="AV42" s="85"/>
      <c r="AW42" s="85"/>
      <c r="AX42" s="85"/>
      <c r="AY42" s="86"/>
      <c r="AZ42" s="80"/>
      <c r="BA42" s="44"/>
      <c r="BB42" s="44"/>
      <c r="BC42" s="44"/>
      <c r="BD42" s="45"/>
      <c r="BE42" s="81"/>
      <c r="BF42" s="85"/>
      <c r="BG42" s="82"/>
      <c r="BH42" s="85"/>
      <c r="BI42" s="87"/>
      <c r="BJ42" s="85"/>
      <c r="BK42" s="85"/>
      <c r="BL42" s="85"/>
      <c r="BM42" s="85"/>
      <c r="BN42" s="86"/>
      <c r="BO42" s="80"/>
      <c r="BP42" s="44"/>
      <c r="BQ42" s="44"/>
      <c r="BR42" s="44"/>
      <c r="BS42" s="45"/>
      <c r="BT42" s="81"/>
      <c r="BU42" s="85"/>
      <c r="BV42" s="82"/>
      <c r="BW42" s="85"/>
      <c r="BX42" s="87"/>
      <c r="BY42" s="85"/>
      <c r="BZ42" s="85"/>
      <c r="CA42" s="85"/>
      <c r="CB42" s="85"/>
      <c r="CC42" s="86"/>
      <c r="CD42" s="80"/>
      <c r="CE42" s="44"/>
      <c r="CF42" s="44"/>
      <c r="CG42" s="44"/>
      <c r="CH42" s="45"/>
      <c r="CI42" s="81"/>
      <c r="CJ42" s="85"/>
      <c r="CK42" s="82"/>
      <c r="CL42" s="85"/>
      <c r="CM42" s="87"/>
      <c r="CN42" s="85"/>
      <c r="CO42" s="85"/>
      <c r="CP42" s="85"/>
      <c r="CQ42" s="85"/>
      <c r="CR42" s="86"/>
      <c r="CS42"/>
      <c r="CT42"/>
      <c r="CU42"/>
    </row>
    <row r="43" spans="1:99">
      <c r="A43" s="3">
        <v>6</v>
      </c>
      <c r="B43" s="6"/>
      <c r="E43" s="22"/>
      <c r="G43" s="8">
        <v>7</v>
      </c>
      <c r="H43" s="3">
        <v>2015</v>
      </c>
      <c r="K43" s="22"/>
      <c r="L43" s="33">
        <v>35</v>
      </c>
      <c r="M43" s="40"/>
      <c r="N43" s="40"/>
      <c r="O43" s="32"/>
      <c r="P43" s="120"/>
      <c r="Q43" s="31"/>
      <c r="R43" s="31"/>
      <c r="S43" s="31"/>
      <c r="T43" s="31"/>
      <c r="U43" s="31"/>
      <c r="V43" s="80"/>
      <c r="W43" s="44"/>
      <c r="X43" s="44"/>
      <c r="Y43" s="44"/>
      <c r="Z43" s="45"/>
      <c r="AA43" s="81"/>
      <c r="AB43" s="85"/>
      <c r="AC43" s="82"/>
      <c r="AD43" s="85"/>
      <c r="AE43" s="87"/>
      <c r="AF43" s="85"/>
      <c r="AG43" s="85"/>
      <c r="AH43" s="85"/>
      <c r="AI43" s="85"/>
      <c r="AJ43" s="86"/>
      <c r="AK43" s="80"/>
      <c r="AL43" s="44"/>
      <c r="AM43" s="44"/>
      <c r="AN43" s="44"/>
      <c r="AO43" s="45"/>
      <c r="AP43" s="81"/>
      <c r="AQ43" s="85"/>
      <c r="AR43" s="82"/>
      <c r="AS43" s="85"/>
      <c r="AT43" s="87"/>
      <c r="AU43" s="85"/>
      <c r="AV43" s="85"/>
      <c r="AW43" s="85"/>
      <c r="AX43" s="85"/>
      <c r="AY43" s="86"/>
      <c r="AZ43" s="80"/>
      <c r="BA43" s="44"/>
      <c r="BB43" s="44"/>
      <c r="BC43" s="44"/>
      <c r="BD43" s="45"/>
      <c r="BE43" s="81"/>
      <c r="BF43" s="85"/>
      <c r="BG43" s="82"/>
      <c r="BH43" s="85"/>
      <c r="BI43" s="87"/>
      <c r="BJ43" s="85"/>
      <c r="BK43" s="85"/>
      <c r="BL43" s="85"/>
      <c r="BM43" s="85"/>
      <c r="BN43" s="86"/>
      <c r="BO43" s="80"/>
      <c r="BP43" s="44"/>
      <c r="BQ43" s="44"/>
      <c r="BR43" s="44"/>
      <c r="BS43" s="45"/>
      <c r="BT43" s="81"/>
      <c r="BU43" s="85"/>
      <c r="BV43" s="82"/>
      <c r="BW43" s="85"/>
      <c r="BX43" s="87"/>
      <c r="BY43" s="85"/>
      <c r="BZ43" s="85"/>
      <c r="CA43" s="85"/>
      <c r="CB43" s="85"/>
      <c r="CC43" s="86"/>
      <c r="CD43" s="80"/>
      <c r="CE43" s="44"/>
      <c r="CF43" s="44"/>
      <c r="CG43" s="44"/>
      <c r="CH43" s="45"/>
      <c r="CI43" s="81"/>
      <c r="CJ43" s="85"/>
      <c r="CK43" s="82"/>
      <c r="CL43" s="85"/>
      <c r="CM43" s="87"/>
      <c r="CN43" s="85"/>
      <c r="CO43" s="85"/>
      <c r="CP43" s="85"/>
      <c r="CQ43" s="85"/>
      <c r="CR43" s="86"/>
      <c r="CS43"/>
      <c r="CT43"/>
      <c r="CU43"/>
    </row>
    <row r="44" spans="1:99">
      <c r="A44" s="3">
        <v>7</v>
      </c>
      <c r="E44" s="22"/>
      <c r="G44" s="8">
        <v>8</v>
      </c>
      <c r="H44" s="3"/>
      <c r="K44" s="22"/>
      <c r="L44" s="33">
        <v>36</v>
      </c>
      <c r="M44" s="40"/>
      <c r="N44" s="40"/>
      <c r="O44" s="32"/>
      <c r="P44" s="120"/>
      <c r="Q44" s="31"/>
      <c r="R44" s="31"/>
      <c r="S44" s="31"/>
      <c r="T44" s="31"/>
      <c r="U44" s="31"/>
      <c r="V44" s="80"/>
      <c r="W44" s="44"/>
      <c r="X44" s="44"/>
      <c r="Y44" s="44"/>
      <c r="Z44" s="45"/>
      <c r="AA44" s="81"/>
      <c r="AB44" s="85"/>
      <c r="AC44" s="82"/>
      <c r="AD44" s="85"/>
      <c r="AE44" s="87"/>
      <c r="AF44" s="85"/>
      <c r="AG44" s="85"/>
      <c r="AH44" s="85"/>
      <c r="AI44" s="85"/>
      <c r="AJ44" s="86"/>
      <c r="AK44" s="80"/>
      <c r="AL44" s="44"/>
      <c r="AM44" s="44"/>
      <c r="AN44" s="44"/>
      <c r="AO44" s="45"/>
      <c r="AP44" s="81"/>
      <c r="AQ44" s="85"/>
      <c r="AR44" s="82"/>
      <c r="AS44" s="85"/>
      <c r="AT44" s="87"/>
      <c r="AU44" s="85"/>
      <c r="AV44" s="85"/>
      <c r="AW44" s="85"/>
      <c r="AX44" s="85"/>
      <c r="AY44" s="86"/>
      <c r="AZ44" s="80"/>
      <c r="BA44" s="44"/>
      <c r="BB44" s="44"/>
      <c r="BC44" s="44"/>
      <c r="BD44" s="45"/>
      <c r="BE44" s="81"/>
      <c r="BF44" s="85"/>
      <c r="BG44" s="82"/>
      <c r="BH44" s="85"/>
      <c r="BI44" s="87"/>
      <c r="BJ44" s="85"/>
      <c r="BK44" s="85"/>
      <c r="BL44" s="85"/>
      <c r="BM44" s="85"/>
      <c r="BN44" s="86"/>
      <c r="BO44" s="80"/>
      <c r="BP44" s="44"/>
      <c r="BQ44" s="44"/>
      <c r="BR44" s="44"/>
      <c r="BS44" s="45"/>
      <c r="BT44" s="81"/>
      <c r="BU44" s="85"/>
      <c r="BV44" s="82"/>
      <c r="BW44" s="85"/>
      <c r="BX44" s="87"/>
      <c r="BY44" s="85"/>
      <c r="BZ44" s="85"/>
      <c r="CA44" s="85"/>
      <c r="CB44" s="85"/>
      <c r="CC44" s="86"/>
      <c r="CD44" s="80"/>
      <c r="CE44" s="44"/>
      <c r="CF44" s="44"/>
      <c r="CG44" s="44"/>
      <c r="CH44" s="45"/>
      <c r="CI44" s="81"/>
      <c r="CJ44" s="85"/>
      <c r="CK44" s="82"/>
      <c r="CL44" s="85"/>
      <c r="CM44" s="87"/>
      <c r="CN44" s="85"/>
      <c r="CO44" s="85"/>
      <c r="CP44" s="85"/>
      <c r="CQ44" s="85"/>
      <c r="CR44" s="86"/>
      <c r="CS44"/>
      <c r="CT44"/>
      <c r="CU44"/>
    </row>
    <row r="45" spans="1:99">
      <c r="B45" s="21" t="s">
        <v>149</v>
      </c>
      <c r="C45" s="1" t="e">
        <f>INDEX(F6:F17,MATCH(#REF!,H6:H17,0))</f>
        <v>#REF!</v>
      </c>
      <c r="D45" s="20" t="e">
        <f>INDEX(D46:D49,MATCH(C45,B46:B49,0))</f>
        <v>#REF!</v>
      </c>
      <c r="E45" s="22"/>
      <c r="G45" s="8">
        <v>9</v>
      </c>
      <c r="H45" s="3"/>
      <c r="K45" s="22"/>
      <c r="L45" s="33">
        <v>37</v>
      </c>
      <c r="M45" s="40"/>
      <c r="N45" s="40"/>
      <c r="O45" s="32"/>
      <c r="P45" s="120"/>
      <c r="Q45" s="31"/>
      <c r="R45" s="31"/>
      <c r="S45" s="31"/>
      <c r="T45" s="31"/>
      <c r="U45" s="31"/>
      <c r="V45" s="80"/>
      <c r="W45" s="44"/>
      <c r="X45" s="44"/>
      <c r="Y45" s="44"/>
      <c r="Z45" s="45"/>
      <c r="AA45" s="81"/>
      <c r="AB45" s="85"/>
      <c r="AC45" s="82"/>
      <c r="AD45" s="85"/>
      <c r="AE45" s="87"/>
      <c r="AF45" s="85"/>
      <c r="AG45" s="85"/>
      <c r="AH45" s="85"/>
      <c r="AI45" s="85"/>
      <c r="AJ45" s="86"/>
      <c r="AK45" s="80"/>
      <c r="AL45" s="44"/>
      <c r="AM45" s="44"/>
      <c r="AN45" s="44"/>
      <c r="AO45" s="45"/>
      <c r="AP45" s="81"/>
      <c r="AQ45" s="85"/>
      <c r="AR45" s="82"/>
      <c r="AS45" s="85"/>
      <c r="AT45" s="87"/>
      <c r="AU45" s="85"/>
      <c r="AV45" s="85"/>
      <c r="AW45" s="85"/>
      <c r="AX45" s="85"/>
      <c r="AY45" s="86"/>
      <c r="AZ45" s="80"/>
      <c r="BA45" s="44"/>
      <c r="BB45" s="44"/>
      <c r="BC45" s="44"/>
      <c r="BD45" s="45"/>
      <c r="BE45" s="81"/>
      <c r="BF45" s="85"/>
      <c r="BG45" s="82"/>
      <c r="BH45" s="85"/>
      <c r="BI45" s="87"/>
      <c r="BJ45" s="85"/>
      <c r="BK45" s="85"/>
      <c r="BL45" s="85"/>
      <c r="BM45" s="85"/>
      <c r="BN45" s="86"/>
      <c r="BO45" s="80"/>
      <c r="BP45" s="44"/>
      <c r="BQ45" s="44"/>
      <c r="BR45" s="44"/>
      <c r="BS45" s="45"/>
      <c r="BT45" s="81"/>
      <c r="BU45" s="85"/>
      <c r="BV45" s="82"/>
      <c r="BW45" s="85"/>
      <c r="BX45" s="87"/>
      <c r="BY45" s="85"/>
      <c r="BZ45" s="85"/>
      <c r="CA45" s="85"/>
      <c r="CB45" s="85"/>
      <c r="CC45" s="86"/>
      <c r="CD45" s="80"/>
      <c r="CE45" s="44"/>
      <c r="CF45" s="44"/>
      <c r="CG45" s="44"/>
      <c r="CH45" s="45"/>
      <c r="CI45" s="81"/>
      <c r="CJ45" s="85"/>
      <c r="CK45" s="82"/>
      <c r="CL45" s="85"/>
      <c r="CM45" s="87"/>
      <c r="CN45" s="85"/>
      <c r="CO45" s="85"/>
      <c r="CP45" s="85"/>
      <c r="CQ45" s="85"/>
      <c r="CR45" s="86"/>
      <c r="CS45"/>
      <c r="CT45"/>
      <c r="CU45"/>
    </row>
    <row r="46" spans="1:99">
      <c r="A46" s="3">
        <v>1</v>
      </c>
      <c r="B46" s="6" t="s">
        <v>150</v>
      </c>
      <c r="C46" s="1"/>
      <c r="D46" s="20" t="s">
        <v>151</v>
      </c>
      <c r="E46" s="22"/>
      <c r="G46" s="8">
        <v>10</v>
      </c>
      <c r="H46" s="3"/>
      <c r="K46" s="22"/>
      <c r="L46" s="33">
        <v>38</v>
      </c>
      <c r="M46" s="40"/>
      <c r="N46" s="40"/>
      <c r="O46" s="32"/>
      <c r="P46" s="120"/>
      <c r="Q46" s="31"/>
      <c r="R46" s="31"/>
      <c r="S46" s="31"/>
      <c r="T46" s="31"/>
      <c r="U46" s="31"/>
      <c r="V46" s="80"/>
      <c r="W46" s="44"/>
      <c r="X46" s="44"/>
      <c r="Y46" s="44"/>
      <c r="Z46" s="45"/>
      <c r="AA46" s="81"/>
      <c r="AB46" s="82"/>
      <c r="AC46" s="82"/>
      <c r="AD46" s="82"/>
      <c r="AE46" s="83"/>
      <c r="AF46" s="82"/>
      <c r="AG46" s="82"/>
      <c r="AH46" s="82"/>
      <c r="AI46" s="82"/>
      <c r="AJ46" s="84"/>
      <c r="AK46" s="80"/>
      <c r="AL46" s="44"/>
      <c r="AM46" s="44"/>
      <c r="AN46" s="44"/>
      <c r="AO46" s="45"/>
      <c r="AP46" s="81"/>
      <c r="AQ46" s="82"/>
      <c r="AR46" s="82"/>
      <c r="AS46" s="82"/>
      <c r="AT46" s="83"/>
      <c r="AU46" s="82"/>
      <c r="AV46" s="82"/>
      <c r="AW46" s="82"/>
      <c r="AX46" s="82"/>
      <c r="AY46" s="84"/>
      <c r="AZ46" s="80"/>
      <c r="BA46" s="44"/>
      <c r="BB46" s="44"/>
      <c r="BC46" s="44"/>
      <c r="BD46" s="45"/>
      <c r="BE46" s="81"/>
      <c r="BF46" s="82"/>
      <c r="BG46" s="82"/>
      <c r="BH46" s="82"/>
      <c r="BI46" s="83"/>
      <c r="BJ46" s="82"/>
      <c r="BK46" s="82"/>
      <c r="BL46" s="82"/>
      <c r="BM46" s="82"/>
      <c r="BN46" s="84"/>
      <c r="BO46" s="80"/>
      <c r="BP46" s="44"/>
      <c r="BQ46" s="44"/>
      <c r="BR46" s="44"/>
      <c r="BS46" s="45"/>
      <c r="BT46" s="81"/>
      <c r="BU46" s="82"/>
      <c r="BV46" s="82"/>
      <c r="BW46" s="82"/>
      <c r="BX46" s="83"/>
      <c r="BY46" s="82"/>
      <c r="BZ46" s="82"/>
      <c r="CA46" s="82"/>
      <c r="CB46" s="82"/>
      <c r="CC46" s="84"/>
      <c r="CD46" s="80"/>
      <c r="CE46" s="44"/>
      <c r="CF46" s="44"/>
      <c r="CG46" s="44"/>
      <c r="CH46" s="45"/>
      <c r="CI46" s="81"/>
      <c r="CJ46" s="82"/>
      <c r="CK46" s="82"/>
      <c r="CL46" s="82"/>
      <c r="CM46" s="83"/>
      <c r="CN46" s="82"/>
      <c r="CO46" s="82"/>
      <c r="CP46" s="82"/>
      <c r="CQ46" s="82"/>
      <c r="CR46" s="84"/>
      <c r="CS46"/>
      <c r="CT46"/>
      <c r="CU46"/>
    </row>
    <row r="47" spans="1:99">
      <c r="A47" s="3">
        <v>2</v>
      </c>
      <c r="B47" s="6" t="s">
        <v>152</v>
      </c>
      <c r="C47" s="1"/>
      <c r="D47" s="20" t="s">
        <v>153</v>
      </c>
      <c r="E47" s="22"/>
      <c r="K47" s="22"/>
      <c r="L47" s="33">
        <v>39</v>
      </c>
      <c r="M47" s="40"/>
      <c r="N47" s="40"/>
      <c r="O47" s="32"/>
      <c r="P47" s="120"/>
      <c r="Q47" s="31"/>
      <c r="R47" s="31"/>
      <c r="S47" s="31"/>
      <c r="T47" s="31"/>
      <c r="U47" s="31"/>
      <c r="V47" s="80"/>
      <c r="W47" s="44"/>
      <c r="X47" s="44"/>
      <c r="Y47" s="44"/>
      <c r="Z47" s="45"/>
      <c r="AA47" s="81"/>
      <c r="AB47" s="82"/>
      <c r="AC47" s="82"/>
      <c r="AD47" s="82"/>
      <c r="AE47" s="83"/>
      <c r="AF47" s="82"/>
      <c r="AG47" s="82"/>
      <c r="AH47" s="82"/>
      <c r="AI47" s="82"/>
      <c r="AJ47" s="84"/>
      <c r="AK47" s="80"/>
      <c r="AL47" s="44"/>
      <c r="AM47" s="44"/>
      <c r="AN47" s="44"/>
      <c r="AO47" s="45"/>
      <c r="AP47" s="81"/>
      <c r="AQ47" s="82"/>
      <c r="AR47" s="82"/>
      <c r="AS47" s="82"/>
      <c r="AT47" s="83"/>
      <c r="AU47" s="82"/>
      <c r="AV47" s="82"/>
      <c r="AW47" s="82"/>
      <c r="AX47" s="82"/>
      <c r="AY47" s="84"/>
      <c r="AZ47" s="80"/>
      <c r="BA47" s="44"/>
      <c r="BB47" s="44"/>
      <c r="BC47" s="44"/>
      <c r="BD47" s="45"/>
      <c r="BE47" s="81"/>
      <c r="BF47" s="82"/>
      <c r="BG47" s="82"/>
      <c r="BH47" s="82"/>
      <c r="BI47" s="83"/>
      <c r="BJ47" s="82"/>
      <c r="BK47" s="82"/>
      <c r="BL47" s="82"/>
      <c r="BM47" s="82"/>
      <c r="BN47" s="84"/>
      <c r="BO47" s="80"/>
      <c r="BP47" s="44"/>
      <c r="BQ47" s="44"/>
      <c r="BR47" s="44"/>
      <c r="BS47" s="45"/>
      <c r="BT47" s="81"/>
      <c r="BU47" s="82"/>
      <c r="BV47" s="82"/>
      <c r="BW47" s="82"/>
      <c r="BX47" s="83"/>
      <c r="BY47" s="82"/>
      <c r="BZ47" s="82"/>
      <c r="CA47" s="82"/>
      <c r="CB47" s="82"/>
      <c r="CC47" s="84"/>
      <c r="CD47" s="80"/>
      <c r="CE47" s="44"/>
      <c r="CF47" s="44"/>
      <c r="CG47" s="44"/>
      <c r="CH47" s="45"/>
      <c r="CI47" s="81"/>
      <c r="CJ47" s="82"/>
      <c r="CK47" s="82"/>
      <c r="CL47" s="82"/>
      <c r="CM47" s="83"/>
      <c r="CN47" s="82"/>
      <c r="CO47" s="82"/>
      <c r="CP47" s="82"/>
      <c r="CQ47" s="82"/>
      <c r="CR47" s="84"/>
      <c r="CS47"/>
      <c r="CT47"/>
      <c r="CU47"/>
    </row>
    <row r="48" spans="1:99">
      <c r="A48" s="3">
        <v>3</v>
      </c>
      <c r="B48" s="6" t="s">
        <v>154</v>
      </c>
      <c r="C48" s="1"/>
      <c r="D48" s="20" t="s">
        <v>155</v>
      </c>
      <c r="E48" s="22"/>
      <c r="H48" s="3"/>
      <c r="K48" s="22"/>
      <c r="L48" s="33">
        <v>40</v>
      </c>
      <c r="M48" s="40"/>
      <c r="N48" s="40"/>
      <c r="O48" s="32"/>
      <c r="P48" s="120"/>
      <c r="Q48" s="31"/>
      <c r="R48" s="31"/>
      <c r="S48" s="31"/>
      <c r="T48" s="31"/>
      <c r="U48" s="31"/>
      <c r="V48" s="80"/>
      <c r="W48" s="44"/>
      <c r="X48" s="44"/>
      <c r="Y48" s="44"/>
      <c r="Z48" s="45"/>
      <c r="AA48" s="81"/>
      <c r="AB48" s="82"/>
      <c r="AC48" s="82"/>
      <c r="AD48" s="82"/>
      <c r="AE48" s="83"/>
      <c r="AF48" s="82"/>
      <c r="AG48" s="82"/>
      <c r="AH48" s="82"/>
      <c r="AI48" s="82"/>
      <c r="AJ48" s="84"/>
      <c r="AK48" s="80"/>
      <c r="AL48" s="44"/>
      <c r="AM48" s="44"/>
      <c r="AN48" s="44"/>
      <c r="AO48" s="45"/>
      <c r="AP48" s="81"/>
      <c r="AQ48" s="82"/>
      <c r="AR48" s="82"/>
      <c r="AS48" s="82"/>
      <c r="AT48" s="83"/>
      <c r="AU48" s="82"/>
      <c r="AV48" s="82"/>
      <c r="AW48" s="82"/>
      <c r="AX48" s="82"/>
      <c r="AY48" s="84"/>
      <c r="AZ48" s="80"/>
      <c r="BA48" s="44"/>
      <c r="BB48" s="44"/>
      <c r="BC48" s="44"/>
      <c r="BD48" s="45"/>
      <c r="BE48" s="81"/>
      <c r="BF48" s="82"/>
      <c r="BG48" s="82"/>
      <c r="BH48" s="82"/>
      <c r="BI48" s="83"/>
      <c r="BJ48" s="82"/>
      <c r="BK48" s="82"/>
      <c r="BL48" s="82"/>
      <c r="BM48" s="82"/>
      <c r="BN48" s="84"/>
      <c r="BO48" s="80"/>
      <c r="BP48" s="44"/>
      <c r="BQ48" s="44"/>
      <c r="BR48" s="44"/>
      <c r="BS48" s="45"/>
      <c r="BT48" s="81"/>
      <c r="BU48" s="82"/>
      <c r="BV48" s="82"/>
      <c r="BW48" s="82"/>
      <c r="BX48" s="83"/>
      <c r="BY48" s="82"/>
      <c r="BZ48" s="82"/>
      <c r="CA48" s="82"/>
      <c r="CB48" s="82"/>
      <c r="CC48" s="84"/>
      <c r="CD48" s="80"/>
      <c r="CE48" s="44"/>
      <c r="CF48" s="44"/>
      <c r="CG48" s="44"/>
      <c r="CH48" s="45"/>
      <c r="CI48" s="81"/>
      <c r="CJ48" s="82"/>
      <c r="CK48" s="82"/>
      <c r="CL48" s="82"/>
      <c r="CM48" s="83"/>
      <c r="CN48" s="82"/>
      <c r="CO48" s="82"/>
      <c r="CP48" s="82"/>
      <c r="CQ48" s="82"/>
      <c r="CR48" s="84"/>
      <c r="CS48"/>
      <c r="CT48"/>
      <c r="CU48"/>
    </row>
    <row r="49" spans="1:99">
      <c r="A49" s="3">
        <v>4</v>
      </c>
      <c r="B49" s="6" t="s">
        <v>156</v>
      </c>
      <c r="C49" s="1"/>
      <c r="D49" s="20" t="s">
        <v>157</v>
      </c>
      <c r="K49" s="22"/>
      <c r="L49" s="33">
        <v>41</v>
      </c>
      <c r="M49" s="40"/>
      <c r="N49" s="40"/>
      <c r="O49" s="32"/>
      <c r="P49" s="120"/>
      <c r="Q49" s="31"/>
      <c r="R49" s="31"/>
      <c r="S49" s="31"/>
      <c r="T49" s="31"/>
      <c r="U49" s="31"/>
      <c r="V49" s="80"/>
      <c r="W49" s="44"/>
      <c r="X49" s="44"/>
      <c r="Y49" s="44"/>
      <c r="Z49" s="45"/>
      <c r="AA49" s="81"/>
      <c r="AB49" s="82"/>
      <c r="AC49" s="82"/>
      <c r="AD49" s="82"/>
      <c r="AE49" s="83"/>
      <c r="AF49" s="82"/>
      <c r="AG49" s="82"/>
      <c r="AH49" s="82"/>
      <c r="AI49" s="82"/>
      <c r="AJ49" s="84"/>
      <c r="AK49" s="80"/>
      <c r="AL49" s="44"/>
      <c r="AM49" s="44"/>
      <c r="AN49" s="44"/>
      <c r="AO49" s="45"/>
      <c r="AP49" s="81"/>
      <c r="AQ49" s="82"/>
      <c r="AR49" s="82"/>
      <c r="AS49" s="82"/>
      <c r="AT49" s="83"/>
      <c r="AU49" s="82"/>
      <c r="AV49" s="82"/>
      <c r="AW49" s="82"/>
      <c r="AX49" s="82"/>
      <c r="AY49" s="84"/>
      <c r="AZ49" s="80"/>
      <c r="BA49" s="44"/>
      <c r="BB49" s="44"/>
      <c r="BC49" s="44"/>
      <c r="BD49" s="45"/>
      <c r="BE49" s="81"/>
      <c r="BF49" s="82"/>
      <c r="BG49" s="82"/>
      <c r="BH49" s="82"/>
      <c r="BI49" s="83"/>
      <c r="BJ49" s="82"/>
      <c r="BK49" s="82"/>
      <c r="BL49" s="82"/>
      <c r="BM49" s="82"/>
      <c r="BN49" s="84"/>
      <c r="BO49" s="80"/>
      <c r="BP49" s="44"/>
      <c r="BQ49" s="44"/>
      <c r="BR49" s="44"/>
      <c r="BS49" s="45"/>
      <c r="BT49" s="81"/>
      <c r="BU49" s="82"/>
      <c r="BV49" s="82"/>
      <c r="BW49" s="82"/>
      <c r="BX49" s="83"/>
      <c r="BY49" s="82"/>
      <c r="BZ49" s="82"/>
      <c r="CA49" s="82"/>
      <c r="CB49" s="82"/>
      <c r="CC49" s="84"/>
      <c r="CD49" s="80"/>
      <c r="CE49" s="44"/>
      <c r="CF49" s="44"/>
      <c r="CG49" s="44"/>
      <c r="CH49" s="45"/>
      <c r="CI49" s="81"/>
      <c r="CJ49" s="82"/>
      <c r="CK49" s="82"/>
      <c r="CL49" s="82"/>
      <c r="CM49" s="83"/>
      <c r="CN49" s="82"/>
      <c r="CO49" s="82"/>
      <c r="CP49" s="82"/>
      <c r="CQ49" s="82"/>
      <c r="CR49" s="84"/>
      <c r="CS49"/>
      <c r="CT49"/>
      <c r="CU49"/>
    </row>
    <row r="50" spans="1:99">
      <c r="A50" s="3">
        <v>5</v>
      </c>
      <c r="B50" s="6"/>
      <c r="K50" s="22"/>
      <c r="L50" s="33">
        <v>42</v>
      </c>
      <c r="M50" s="40"/>
      <c r="N50" s="40"/>
      <c r="O50" s="32"/>
      <c r="P50" s="120"/>
      <c r="Q50" s="31"/>
      <c r="R50" s="31"/>
      <c r="S50" s="31"/>
      <c r="T50" s="31"/>
      <c r="U50" s="31"/>
      <c r="V50" s="88"/>
      <c r="W50" s="89"/>
      <c r="X50" s="44"/>
      <c r="Y50" s="44"/>
      <c r="Z50" s="45"/>
      <c r="AA50" s="81"/>
      <c r="AB50" s="82"/>
      <c r="AC50" s="82"/>
      <c r="AD50" s="82"/>
      <c r="AE50" s="83"/>
      <c r="AF50" s="82"/>
      <c r="AG50" s="82"/>
      <c r="AH50" s="82"/>
      <c r="AI50" s="82"/>
      <c r="AJ50" s="84"/>
      <c r="AK50" s="88"/>
      <c r="AL50" s="89"/>
      <c r="AM50" s="44"/>
      <c r="AN50" s="44"/>
      <c r="AO50" s="45"/>
      <c r="AP50" s="81"/>
      <c r="AQ50" s="82"/>
      <c r="AR50" s="82"/>
      <c r="AS50" s="82"/>
      <c r="AT50" s="83"/>
      <c r="AU50" s="82"/>
      <c r="AV50" s="82"/>
      <c r="AW50" s="82"/>
      <c r="AX50" s="82"/>
      <c r="AY50" s="84"/>
      <c r="AZ50" s="88"/>
      <c r="BA50" s="89"/>
      <c r="BB50" s="44"/>
      <c r="BC50" s="44"/>
      <c r="BD50" s="45"/>
      <c r="BE50" s="81"/>
      <c r="BF50" s="82"/>
      <c r="BG50" s="82"/>
      <c r="BH50" s="82"/>
      <c r="BI50" s="83"/>
      <c r="BJ50" s="82"/>
      <c r="BK50" s="82"/>
      <c r="BL50" s="82"/>
      <c r="BM50" s="82"/>
      <c r="BN50" s="84"/>
      <c r="BO50" s="88"/>
      <c r="BP50" s="89"/>
      <c r="BQ50" s="44"/>
      <c r="BR50" s="44"/>
      <c r="BS50" s="45"/>
      <c r="BT50" s="81"/>
      <c r="BU50" s="82"/>
      <c r="BV50" s="82"/>
      <c r="BW50" s="82"/>
      <c r="BX50" s="83"/>
      <c r="BY50" s="82"/>
      <c r="BZ50" s="82"/>
      <c r="CA50" s="82"/>
      <c r="CB50" s="82"/>
      <c r="CC50" s="84"/>
      <c r="CD50" s="88"/>
      <c r="CE50" s="89"/>
      <c r="CF50" s="44"/>
      <c r="CG50" s="44"/>
      <c r="CH50" s="45"/>
      <c r="CI50" s="81"/>
      <c r="CJ50" s="82"/>
      <c r="CK50" s="82"/>
      <c r="CL50" s="82"/>
      <c r="CM50" s="83"/>
      <c r="CN50" s="82"/>
      <c r="CO50" s="82"/>
      <c r="CP50" s="82"/>
      <c r="CQ50" s="82"/>
      <c r="CR50" s="84"/>
      <c r="CS50"/>
      <c r="CT50"/>
      <c r="CU50"/>
    </row>
    <row r="51" spans="1:99">
      <c r="A51" s="3">
        <v>6</v>
      </c>
      <c r="B51" s="6"/>
      <c r="K51" s="22"/>
      <c r="L51" s="33">
        <v>43</v>
      </c>
      <c r="M51" s="40"/>
      <c r="N51" s="40"/>
      <c r="O51" s="32"/>
      <c r="P51" s="120"/>
      <c r="Q51" s="31"/>
      <c r="R51" s="31"/>
      <c r="S51" s="31"/>
      <c r="T51" s="31"/>
      <c r="U51" s="31"/>
      <c r="V51" s="80"/>
      <c r="W51" s="44"/>
      <c r="X51" s="44"/>
      <c r="Y51" s="44"/>
      <c r="Z51" s="45"/>
      <c r="AA51" s="81"/>
      <c r="AB51" s="82"/>
      <c r="AC51" s="82"/>
      <c r="AD51" s="82"/>
      <c r="AE51" s="83"/>
      <c r="AF51" s="82"/>
      <c r="AG51" s="82"/>
      <c r="AH51" s="82"/>
      <c r="AI51" s="82"/>
      <c r="AJ51" s="84"/>
      <c r="AK51" s="80"/>
      <c r="AL51" s="44"/>
      <c r="AM51" s="44"/>
      <c r="AN51" s="44"/>
      <c r="AO51" s="45"/>
      <c r="AP51" s="81"/>
      <c r="AQ51" s="82"/>
      <c r="AR51" s="82"/>
      <c r="AS51" s="82"/>
      <c r="AT51" s="83"/>
      <c r="AU51" s="82"/>
      <c r="AV51" s="82"/>
      <c r="AW51" s="82"/>
      <c r="AX51" s="82"/>
      <c r="AY51" s="84"/>
      <c r="AZ51" s="80"/>
      <c r="BA51" s="44"/>
      <c r="BB51" s="44"/>
      <c r="BC51" s="44"/>
      <c r="BD51" s="45"/>
      <c r="BE51" s="81"/>
      <c r="BF51" s="82"/>
      <c r="BG51" s="82"/>
      <c r="BH51" s="82"/>
      <c r="BI51" s="83"/>
      <c r="BJ51" s="82"/>
      <c r="BK51" s="82"/>
      <c r="BL51" s="82"/>
      <c r="BM51" s="82"/>
      <c r="BN51" s="84"/>
      <c r="BO51" s="80"/>
      <c r="BP51" s="44"/>
      <c r="BQ51" s="44"/>
      <c r="BR51" s="44"/>
      <c r="BS51" s="45"/>
      <c r="BT51" s="81"/>
      <c r="BU51" s="82"/>
      <c r="BV51" s="82"/>
      <c r="BW51" s="82"/>
      <c r="BX51" s="83"/>
      <c r="BY51" s="82"/>
      <c r="BZ51" s="82"/>
      <c r="CA51" s="82"/>
      <c r="CB51" s="82"/>
      <c r="CC51" s="84"/>
      <c r="CD51" s="80"/>
      <c r="CE51" s="44"/>
      <c r="CF51" s="44"/>
      <c r="CG51" s="44"/>
      <c r="CH51" s="45"/>
      <c r="CI51" s="81"/>
      <c r="CJ51" s="82"/>
      <c r="CK51" s="82"/>
      <c r="CL51" s="82"/>
      <c r="CM51" s="83"/>
      <c r="CN51" s="82"/>
      <c r="CO51" s="82"/>
      <c r="CP51" s="82"/>
      <c r="CQ51" s="82"/>
      <c r="CR51" s="84"/>
      <c r="CS51"/>
      <c r="CT51"/>
      <c r="CU51"/>
    </row>
    <row r="52" spans="1:99">
      <c r="A52" s="6"/>
      <c r="B52" s="21" t="s">
        <v>158</v>
      </c>
      <c r="K52" s="22"/>
      <c r="L52" s="33">
        <v>44</v>
      </c>
      <c r="M52" s="40"/>
      <c r="N52" s="40"/>
      <c r="O52" s="32"/>
      <c r="P52" s="120"/>
      <c r="Q52" s="31"/>
      <c r="R52" s="31"/>
      <c r="S52" s="31"/>
      <c r="T52" s="31"/>
      <c r="U52" s="31"/>
      <c r="V52" s="80"/>
      <c r="W52" s="44"/>
      <c r="X52" s="44"/>
      <c r="Y52" s="44"/>
      <c r="Z52" s="45"/>
      <c r="AA52" s="81"/>
      <c r="AB52" s="82"/>
      <c r="AC52" s="82"/>
      <c r="AD52" s="82"/>
      <c r="AE52" s="83"/>
      <c r="AF52" s="82"/>
      <c r="AG52" s="82"/>
      <c r="AH52" s="82"/>
      <c r="AI52" s="82"/>
      <c r="AJ52" s="84"/>
      <c r="AK52" s="80"/>
      <c r="AL52" s="44"/>
      <c r="AM52" s="44"/>
      <c r="AN52" s="44"/>
      <c r="AO52" s="45"/>
      <c r="AP52" s="81"/>
      <c r="AQ52" s="82"/>
      <c r="AR52" s="82"/>
      <c r="AS52" s="82"/>
      <c r="AT52" s="83"/>
      <c r="AU52" s="82"/>
      <c r="AV52" s="82"/>
      <c r="AW52" s="82"/>
      <c r="AX52" s="82"/>
      <c r="AY52" s="84"/>
      <c r="AZ52" s="80"/>
      <c r="BA52" s="44"/>
      <c r="BB52" s="44"/>
      <c r="BC52" s="44"/>
      <c r="BD52" s="45"/>
      <c r="BE52" s="81"/>
      <c r="BF52" s="82"/>
      <c r="BG52" s="82"/>
      <c r="BH52" s="82"/>
      <c r="BI52" s="83"/>
      <c r="BJ52" s="82"/>
      <c r="BK52" s="82"/>
      <c r="BL52" s="82"/>
      <c r="BM52" s="82"/>
      <c r="BN52" s="84"/>
      <c r="BO52" s="80"/>
      <c r="BP52" s="44"/>
      <c r="BQ52" s="44"/>
      <c r="BR52" s="44"/>
      <c r="BS52" s="45"/>
      <c r="BT52" s="81"/>
      <c r="BU52" s="82"/>
      <c r="BV52" s="82"/>
      <c r="BW52" s="82"/>
      <c r="BX52" s="83"/>
      <c r="BY52" s="82"/>
      <c r="BZ52" s="82"/>
      <c r="CA52" s="82"/>
      <c r="CB52" s="82"/>
      <c r="CC52" s="84"/>
      <c r="CD52" s="80"/>
      <c r="CE52" s="44"/>
      <c r="CF52" s="44"/>
      <c r="CG52" s="44"/>
      <c r="CH52" s="45"/>
      <c r="CI52" s="81"/>
      <c r="CJ52" s="82"/>
      <c r="CK52" s="82"/>
      <c r="CL52" s="82"/>
      <c r="CM52" s="83"/>
      <c r="CN52" s="82"/>
      <c r="CO52" s="82"/>
      <c r="CP52" s="82"/>
      <c r="CQ52" s="82"/>
      <c r="CR52" s="84"/>
      <c r="CS52"/>
      <c r="CT52"/>
      <c r="CU52"/>
    </row>
    <row r="53" spans="1:99">
      <c r="A53" s="3">
        <v>1</v>
      </c>
      <c r="B53" s="19" t="s">
        <v>159</v>
      </c>
      <c r="C53" s="1" t="s">
        <v>50</v>
      </c>
      <c r="K53" s="22"/>
      <c r="L53" s="33">
        <v>45</v>
      </c>
      <c r="M53" s="40"/>
      <c r="N53" s="40"/>
      <c r="O53" s="32"/>
      <c r="P53" s="120"/>
      <c r="Q53" s="31"/>
      <c r="R53" s="31"/>
      <c r="S53" s="31"/>
      <c r="T53" s="31"/>
      <c r="U53" s="31"/>
      <c r="V53" s="80"/>
      <c r="W53" s="44"/>
      <c r="X53" s="44"/>
      <c r="Y53" s="44"/>
      <c r="Z53" s="45"/>
      <c r="AA53" s="81"/>
      <c r="AB53" s="82"/>
      <c r="AC53" s="82"/>
      <c r="AD53" s="82"/>
      <c r="AE53" s="83"/>
      <c r="AF53" s="82"/>
      <c r="AG53" s="82"/>
      <c r="AH53" s="82"/>
      <c r="AI53" s="82"/>
      <c r="AJ53" s="84"/>
      <c r="AK53" s="80"/>
      <c r="AL53" s="44"/>
      <c r="AM53" s="44"/>
      <c r="AN53" s="44"/>
      <c r="AO53" s="45"/>
      <c r="AP53" s="81"/>
      <c r="AQ53" s="82"/>
      <c r="AR53" s="82"/>
      <c r="AS53" s="82"/>
      <c r="AT53" s="83"/>
      <c r="AU53" s="82"/>
      <c r="AV53" s="82"/>
      <c r="AW53" s="82"/>
      <c r="AX53" s="82"/>
      <c r="AY53" s="84"/>
      <c r="AZ53" s="80"/>
      <c r="BA53" s="44"/>
      <c r="BB53" s="44"/>
      <c r="BC53" s="44"/>
      <c r="BD53" s="45"/>
      <c r="BE53" s="81"/>
      <c r="BF53" s="82"/>
      <c r="BG53" s="82"/>
      <c r="BH53" s="82"/>
      <c r="BI53" s="83"/>
      <c r="BJ53" s="82"/>
      <c r="BK53" s="82"/>
      <c r="BL53" s="82"/>
      <c r="BM53" s="82"/>
      <c r="BN53" s="84"/>
      <c r="BO53" s="80"/>
      <c r="BP53" s="44"/>
      <c r="BQ53" s="44"/>
      <c r="BR53" s="44"/>
      <c r="BS53" s="45"/>
      <c r="BT53" s="81"/>
      <c r="BU53" s="82"/>
      <c r="BV53" s="82"/>
      <c r="BW53" s="82"/>
      <c r="BX53" s="83"/>
      <c r="BY53" s="82"/>
      <c r="BZ53" s="82"/>
      <c r="CA53" s="82"/>
      <c r="CB53" s="82"/>
      <c r="CC53" s="84"/>
      <c r="CD53" s="80"/>
      <c r="CE53" s="44"/>
      <c r="CF53" s="44"/>
      <c r="CG53" s="44"/>
      <c r="CH53" s="45"/>
      <c r="CI53" s="81"/>
      <c r="CJ53" s="82"/>
      <c r="CK53" s="82"/>
      <c r="CL53" s="82"/>
      <c r="CM53" s="83"/>
      <c r="CN53" s="82"/>
      <c r="CO53" s="82"/>
      <c r="CP53" s="82"/>
      <c r="CQ53" s="82"/>
      <c r="CR53" s="84"/>
      <c r="CS53"/>
      <c r="CT53"/>
      <c r="CU53"/>
    </row>
    <row r="54" spans="1:99">
      <c r="A54" s="3">
        <v>2</v>
      </c>
      <c r="B54" s="20" t="s">
        <v>160</v>
      </c>
      <c r="C54" s="1" t="s">
        <v>61</v>
      </c>
      <c r="K54" s="22"/>
      <c r="L54" s="33">
        <v>46</v>
      </c>
      <c r="M54" s="40"/>
      <c r="N54" s="40"/>
      <c r="O54" s="32"/>
      <c r="P54" s="120"/>
      <c r="Q54" s="31"/>
      <c r="R54" s="31"/>
      <c r="S54" s="31"/>
      <c r="T54" s="31"/>
      <c r="U54" s="31"/>
      <c r="V54" s="80"/>
      <c r="W54" s="44"/>
      <c r="X54" s="44"/>
      <c r="Y54" s="44"/>
      <c r="Z54" s="45"/>
      <c r="AA54" s="81"/>
      <c r="AB54" s="82"/>
      <c r="AC54" s="82"/>
      <c r="AD54" s="82"/>
      <c r="AE54" s="83"/>
      <c r="AF54" s="82"/>
      <c r="AG54" s="82"/>
      <c r="AH54" s="82"/>
      <c r="AI54" s="82"/>
      <c r="AJ54" s="84"/>
      <c r="AK54" s="80"/>
      <c r="AL54" s="44"/>
      <c r="AM54" s="44"/>
      <c r="AN54" s="44"/>
      <c r="AO54" s="45"/>
      <c r="AP54" s="81"/>
      <c r="AQ54" s="82"/>
      <c r="AR54" s="82"/>
      <c r="AS54" s="82"/>
      <c r="AT54" s="83"/>
      <c r="AU54" s="82"/>
      <c r="AV54" s="82"/>
      <c r="AW54" s="82"/>
      <c r="AX54" s="82"/>
      <c r="AY54" s="84"/>
      <c r="AZ54" s="80"/>
      <c r="BA54" s="44"/>
      <c r="BB54" s="44"/>
      <c r="BC54" s="44"/>
      <c r="BD54" s="45"/>
      <c r="BE54" s="81"/>
      <c r="BF54" s="82"/>
      <c r="BG54" s="82"/>
      <c r="BH54" s="82"/>
      <c r="BI54" s="83"/>
      <c r="BJ54" s="82"/>
      <c r="BK54" s="82"/>
      <c r="BL54" s="82"/>
      <c r="BM54" s="82"/>
      <c r="BN54" s="84"/>
      <c r="BO54" s="80"/>
      <c r="BP54" s="44"/>
      <c r="BQ54" s="44"/>
      <c r="BR54" s="44"/>
      <c r="BS54" s="45"/>
      <c r="BT54" s="81"/>
      <c r="BU54" s="82"/>
      <c r="BV54" s="82"/>
      <c r="BW54" s="82"/>
      <c r="BX54" s="83"/>
      <c r="BY54" s="82"/>
      <c r="BZ54" s="82"/>
      <c r="CA54" s="82"/>
      <c r="CB54" s="82"/>
      <c r="CC54" s="84"/>
      <c r="CD54" s="80"/>
      <c r="CE54" s="44"/>
      <c r="CF54" s="44"/>
      <c r="CG54" s="44"/>
      <c r="CH54" s="45"/>
      <c r="CI54" s="81"/>
      <c r="CJ54" s="82"/>
      <c r="CK54" s="82"/>
      <c r="CL54" s="82"/>
      <c r="CM54" s="83"/>
      <c r="CN54" s="82"/>
      <c r="CO54" s="82"/>
      <c r="CP54" s="82"/>
      <c r="CQ54" s="82"/>
      <c r="CR54" s="84"/>
      <c r="CS54"/>
      <c r="CT54"/>
      <c r="CU54"/>
    </row>
    <row r="55" spans="1:99">
      <c r="A55" s="3">
        <v>3</v>
      </c>
      <c r="B55" s="20" t="s">
        <v>161</v>
      </c>
      <c r="C55" s="1" t="s">
        <v>51</v>
      </c>
      <c r="K55" s="22"/>
      <c r="L55" s="33">
        <v>47</v>
      </c>
      <c r="M55" s="40"/>
      <c r="N55" s="40"/>
      <c r="O55" s="32"/>
      <c r="P55" s="120"/>
      <c r="Q55" s="31"/>
      <c r="R55" s="31"/>
      <c r="S55" s="31"/>
      <c r="T55" s="31"/>
      <c r="U55" s="31"/>
      <c r="V55" s="80"/>
      <c r="W55" s="44"/>
      <c r="X55" s="44"/>
      <c r="Y55" s="44"/>
      <c r="Z55" s="45"/>
      <c r="AA55" s="81"/>
      <c r="AB55" s="82"/>
      <c r="AC55" s="82"/>
      <c r="AD55" s="82"/>
      <c r="AE55" s="83"/>
      <c r="AF55" s="82"/>
      <c r="AG55" s="82"/>
      <c r="AH55" s="82"/>
      <c r="AI55" s="82"/>
      <c r="AJ55" s="84"/>
      <c r="AK55" s="80"/>
      <c r="AL55" s="44"/>
      <c r="AM55" s="44"/>
      <c r="AN55" s="44"/>
      <c r="AO55" s="45"/>
      <c r="AP55" s="81"/>
      <c r="AQ55" s="82"/>
      <c r="AR55" s="82"/>
      <c r="AS55" s="82"/>
      <c r="AT55" s="83"/>
      <c r="AU55" s="82"/>
      <c r="AV55" s="82"/>
      <c r="AW55" s="82"/>
      <c r="AX55" s="82"/>
      <c r="AY55" s="84"/>
      <c r="AZ55" s="80"/>
      <c r="BA55" s="44"/>
      <c r="BB55" s="44"/>
      <c r="BC55" s="44"/>
      <c r="BD55" s="45"/>
      <c r="BE55" s="81"/>
      <c r="BF55" s="82"/>
      <c r="BG55" s="82"/>
      <c r="BH55" s="82"/>
      <c r="BI55" s="83"/>
      <c r="BJ55" s="82"/>
      <c r="BK55" s="82"/>
      <c r="BL55" s="82"/>
      <c r="BM55" s="82"/>
      <c r="BN55" s="84"/>
      <c r="BO55" s="80"/>
      <c r="BP55" s="44"/>
      <c r="BQ55" s="44"/>
      <c r="BR55" s="44"/>
      <c r="BS55" s="45"/>
      <c r="BT55" s="81"/>
      <c r="BU55" s="82"/>
      <c r="BV55" s="82"/>
      <c r="BW55" s="82"/>
      <c r="BX55" s="83"/>
      <c r="BY55" s="82"/>
      <c r="BZ55" s="82"/>
      <c r="CA55" s="82"/>
      <c r="CB55" s="82"/>
      <c r="CC55" s="84"/>
      <c r="CD55" s="80"/>
      <c r="CE55" s="44"/>
      <c r="CF55" s="44"/>
      <c r="CG55" s="44"/>
      <c r="CH55" s="45"/>
      <c r="CI55" s="81"/>
      <c r="CJ55" s="82"/>
      <c r="CK55" s="82"/>
      <c r="CL55" s="82"/>
      <c r="CM55" s="83"/>
      <c r="CN55" s="82"/>
      <c r="CO55" s="82"/>
      <c r="CP55" s="82"/>
      <c r="CQ55" s="82"/>
      <c r="CR55" s="84"/>
      <c r="CS55"/>
      <c r="CT55"/>
      <c r="CU55"/>
    </row>
    <row r="56" spans="1:99">
      <c r="A56" s="3">
        <v>4</v>
      </c>
      <c r="K56" s="22"/>
      <c r="L56" s="33">
        <v>48</v>
      </c>
      <c r="M56" s="40"/>
      <c r="N56" s="40"/>
      <c r="O56" s="32"/>
      <c r="P56" s="120"/>
      <c r="Q56" s="31"/>
      <c r="R56" s="31"/>
      <c r="S56" s="31"/>
      <c r="T56" s="31"/>
      <c r="U56" s="31"/>
      <c r="V56" s="80"/>
      <c r="W56" s="44"/>
      <c r="X56" s="44"/>
      <c r="Y56" s="44"/>
      <c r="Z56" s="45"/>
      <c r="AA56" s="81"/>
      <c r="AB56" s="82"/>
      <c r="AC56" s="82"/>
      <c r="AD56" s="85"/>
      <c r="AE56" s="87"/>
      <c r="AF56" s="85"/>
      <c r="AG56" s="85"/>
      <c r="AH56" s="85"/>
      <c r="AI56" s="85"/>
      <c r="AJ56" s="86"/>
      <c r="AK56" s="80"/>
      <c r="AL56" s="44"/>
      <c r="AM56" s="44"/>
      <c r="AN56" s="44"/>
      <c r="AO56" s="45"/>
      <c r="AP56" s="81"/>
      <c r="AQ56" s="82"/>
      <c r="AR56" s="82"/>
      <c r="AS56" s="85"/>
      <c r="AT56" s="87"/>
      <c r="AU56" s="85"/>
      <c r="AV56" s="85"/>
      <c r="AW56" s="85"/>
      <c r="AX56" s="85"/>
      <c r="AY56" s="86"/>
      <c r="AZ56" s="80"/>
      <c r="BA56" s="44"/>
      <c r="BB56" s="44"/>
      <c r="BC56" s="44"/>
      <c r="BD56" s="45"/>
      <c r="BE56" s="81"/>
      <c r="BF56" s="82"/>
      <c r="BG56" s="82"/>
      <c r="BH56" s="85"/>
      <c r="BI56" s="87"/>
      <c r="BJ56" s="85"/>
      <c r="BK56" s="85"/>
      <c r="BL56" s="85"/>
      <c r="BM56" s="85"/>
      <c r="BN56" s="86"/>
      <c r="BO56" s="80"/>
      <c r="BP56" s="44"/>
      <c r="BQ56" s="44"/>
      <c r="BR56" s="44"/>
      <c r="BS56" s="45"/>
      <c r="BT56" s="81"/>
      <c r="BU56" s="82"/>
      <c r="BV56" s="82"/>
      <c r="BW56" s="85"/>
      <c r="BX56" s="87"/>
      <c r="BY56" s="85"/>
      <c r="BZ56" s="85"/>
      <c r="CA56" s="85"/>
      <c r="CB56" s="85"/>
      <c r="CC56" s="86"/>
      <c r="CD56" s="80"/>
      <c r="CE56" s="44"/>
      <c r="CF56" s="44"/>
      <c r="CG56" s="44"/>
      <c r="CH56" s="45"/>
      <c r="CI56" s="81"/>
      <c r="CJ56" s="82"/>
      <c r="CK56" s="82"/>
      <c r="CL56" s="85"/>
      <c r="CM56" s="87"/>
      <c r="CN56" s="85"/>
      <c r="CO56" s="85"/>
      <c r="CP56" s="85"/>
      <c r="CQ56" s="85"/>
      <c r="CR56" s="86"/>
      <c r="CS56"/>
      <c r="CT56"/>
      <c r="CU56"/>
    </row>
    <row r="57" spans="1:99">
      <c r="A57" s="3">
        <v>5</v>
      </c>
      <c r="K57" s="22"/>
      <c r="L57" s="33">
        <v>49</v>
      </c>
      <c r="M57" s="40"/>
      <c r="N57" s="40"/>
      <c r="O57" s="32"/>
      <c r="P57" s="120"/>
      <c r="Q57" s="31"/>
      <c r="R57" s="31"/>
      <c r="S57" s="31"/>
      <c r="T57" s="31"/>
      <c r="U57" s="31"/>
      <c r="V57" s="80"/>
      <c r="W57" s="44"/>
      <c r="X57" s="44"/>
      <c r="Y57" s="44"/>
      <c r="Z57" s="45"/>
      <c r="AA57" s="81"/>
      <c r="AB57" s="82"/>
      <c r="AC57" s="82"/>
      <c r="AD57" s="82"/>
      <c r="AE57" s="83"/>
      <c r="AF57" s="82"/>
      <c r="AG57" s="82"/>
      <c r="AH57" s="82"/>
      <c r="AI57" s="82"/>
      <c r="AJ57" s="84"/>
      <c r="AK57" s="80"/>
      <c r="AL57" s="44"/>
      <c r="AM57" s="44"/>
      <c r="AN57" s="44"/>
      <c r="AO57" s="45"/>
      <c r="AP57" s="81"/>
      <c r="AQ57" s="82"/>
      <c r="AR57" s="82"/>
      <c r="AS57" s="82"/>
      <c r="AT57" s="83"/>
      <c r="AU57" s="82"/>
      <c r="AV57" s="82"/>
      <c r="AW57" s="82"/>
      <c r="AX57" s="82"/>
      <c r="AY57" s="84"/>
      <c r="AZ57" s="80"/>
      <c r="BA57" s="44"/>
      <c r="BB57" s="44"/>
      <c r="BC57" s="44"/>
      <c r="BD57" s="45"/>
      <c r="BE57" s="81"/>
      <c r="BF57" s="82"/>
      <c r="BG57" s="82"/>
      <c r="BH57" s="82"/>
      <c r="BI57" s="83"/>
      <c r="BJ57" s="82"/>
      <c r="BK57" s="82"/>
      <c r="BL57" s="82"/>
      <c r="BM57" s="82"/>
      <c r="BN57" s="84"/>
      <c r="BO57" s="80"/>
      <c r="BP57" s="44"/>
      <c r="BQ57" s="44"/>
      <c r="BR57" s="44"/>
      <c r="BS57" s="45"/>
      <c r="BT57" s="81"/>
      <c r="BU57" s="82"/>
      <c r="BV57" s="82"/>
      <c r="BW57" s="82"/>
      <c r="BX57" s="83"/>
      <c r="BY57" s="82"/>
      <c r="BZ57" s="82"/>
      <c r="CA57" s="82"/>
      <c r="CB57" s="82"/>
      <c r="CC57" s="84"/>
      <c r="CD57" s="80"/>
      <c r="CE57" s="44"/>
      <c r="CF57" s="44"/>
      <c r="CG57" s="44"/>
      <c r="CH57" s="45"/>
      <c r="CI57" s="81"/>
      <c r="CJ57" s="82"/>
      <c r="CK57" s="82"/>
      <c r="CL57" s="82"/>
      <c r="CM57" s="83"/>
      <c r="CN57" s="82"/>
      <c r="CO57" s="82"/>
      <c r="CP57" s="82"/>
      <c r="CQ57" s="82"/>
      <c r="CR57" s="84"/>
      <c r="CS57"/>
      <c r="CT57"/>
      <c r="CU57"/>
    </row>
    <row r="58" spans="1:99">
      <c r="K58" s="22"/>
      <c r="L58" s="33">
        <v>50</v>
      </c>
      <c r="V58" s="90"/>
      <c r="W58" s="91"/>
      <c r="X58" s="29"/>
      <c r="Y58" s="28"/>
      <c r="Z58" s="12"/>
      <c r="AA58" s="92"/>
      <c r="AB58" s="93"/>
      <c r="AC58" s="93"/>
      <c r="AD58" s="93"/>
      <c r="AE58" s="94"/>
      <c r="AF58" s="93"/>
      <c r="AG58" s="93"/>
      <c r="AH58" s="93"/>
      <c r="AI58" s="93"/>
      <c r="AJ58" s="95"/>
      <c r="AK58" s="90"/>
      <c r="AL58" s="91"/>
      <c r="AM58" s="29"/>
      <c r="AN58" s="28"/>
      <c r="AO58" s="12"/>
      <c r="AP58" s="92"/>
      <c r="AQ58" s="93"/>
      <c r="AR58" s="93"/>
      <c r="AS58" s="93"/>
      <c r="AT58" s="94"/>
      <c r="AU58" s="93"/>
      <c r="AV58" s="93"/>
      <c r="AW58" s="93"/>
      <c r="AX58" s="93"/>
      <c r="AY58" s="95"/>
      <c r="AZ58" s="90"/>
      <c r="BA58" s="91"/>
      <c r="BB58" s="29"/>
      <c r="BC58" s="28"/>
      <c r="BD58" s="12"/>
      <c r="BE58" s="92"/>
      <c r="BF58" s="93"/>
      <c r="BG58" s="93"/>
      <c r="BH58" s="93"/>
      <c r="BI58" s="94"/>
      <c r="BJ58" s="93"/>
      <c r="BK58" s="93"/>
      <c r="BL58" s="93"/>
      <c r="BM58" s="93"/>
      <c r="BN58" s="95"/>
      <c r="BO58" s="90"/>
      <c r="BP58" s="91"/>
      <c r="BQ58" s="29"/>
      <c r="BR58" s="28"/>
      <c r="BS58" s="12"/>
      <c r="BT58" s="92"/>
      <c r="BU58" s="93"/>
      <c r="BV58" s="93"/>
      <c r="BW58" s="93"/>
      <c r="BX58" s="94"/>
      <c r="BY58" s="93"/>
      <c r="BZ58" s="93"/>
      <c r="CA58" s="93"/>
      <c r="CB58" s="93"/>
      <c r="CC58" s="95"/>
      <c r="CD58" s="90"/>
      <c r="CE58" s="91"/>
      <c r="CF58" s="29"/>
      <c r="CG58" s="28"/>
      <c r="CH58" s="12"/>
      <c r="CI58" s="92"/>
      <c r="CJ58" s="93"/>
      <c r="CK58" s="93"/>
      <c r="CL58" s="93"/>
      <c r="CM58" s="94"/>
      <c r="CN58" s="93"/>
      <c r="CO58" s="93"/>
      <c r="CP58" s="93"/>
      <c r="CQ58" s="93"/>
      <c r="CR58" s="95"/>
      <c r="CS58"/>
      <c r="CT58"/>
      <c r="CU58"/>
    </row>
    <row r="59" spans="1:99">
      <c r="K59" s="22"/>
      <c r="L59" s="33">
        <v>51</v>
      </c>
      <c r="V59" s="90"/>
      <c r="W59" s="91"/>
      <c r="X59" s="29"/>
      <c r="Y59" s="28"/>
      <c r="Z59" s="12"/>
      <c r="AA59" s="92"/>
      <c r="AB59" s="93"/>
      <c r="AC59" s="93"/>
      <c r="AD59" s="93"/>
      <c r="AE59" s="94"/>
      <c r="AF59" s="93"/>
      <c r="AG59" s="93"/>
      <c r="AH59" s="93"/>
      <c r="AI59" s="93"/>
      <c r="AJ59" s="95"/>
      <c r="AK59" s="90"/>
      <c r="AL59" s="91"/>
      <c r="AM59" s="29"/>
      <c r="AN59" s="28"/>
      <c r="AO59" s="12"/>
      <c r="AP59" s="92"/>
      <c r="AQ59" s="93"/>
      <c r="AR59" s="93"/>
      <c r="AS59" s="93"/>
      <c r="AT59" s="94"/>
      <c r="AU59" s="93"/>
      <c r="AV59" s="93"/>
      <c r="AW59" s="93"/>
      <c r="AX59" s="93"/>
      <c r="AY59" s="95"/>
      <c r="AZ59" s="90"/>
      <c r="BA59" s="91"/>
      <c r="BB59" s="29"/>
      <c r="BC59" s="28"/>
      <c r="BD59" s="12"/>
      <c r="BE59" s="92"/>
      <c r="BF59" s="93"/>
      <c r="BG59" s="93"/>
      <c r="BH59" s="93"/>
      <c r="BI59" s="94"/>
      <c r="BJ59" s="93"/>
      <c r="BK59" s="93"/>
      <c r="BL59" s="93"/>
      <c r="BM59" s="93"/>
      <c r="BN59" s="95"/>
      <c r="BO59" s="90"/>
      <c r="BP59" s="91"/>
      <c r="BQ59" s="29"/>
      <c r="BR59" s="28"/>
      <c r="BS59" s="12"/>
      <c r="BT59" s="92"/>
      <c r="BU59" s="93"/>
      <c r="BV59" s="93"/>
      <c r="BW59" s="93"/>
      <c r="BX59" s="94"/>
      <c r="BY59" s="93"/>
      <c r="BZ59" s="93"/>
      <c r="CA59" s="93"/>
      <c r="CB59" s="93"/>
      <c r="CC59" s="95"/>
      <c r="CD59" s="90"/>
      <c r="CE59" s="91"/>
      <c r="CF59" s="29"/>
      <c r="CG59" s="28"/>
      <c r="CH59" s="12"/>
      <c r="CI59" s="92"/>
      <c r="CJ59" s="93"/>
      <c r="CK59" s="93"/>
      <c r="CL59" s="93"/>
      <c r="CM59" s="94"/>
      <c r="CN59" s="93"/>
      <c r="CO59" s="93"/>
      <c r="CP59" s="93"/>
      <c r="CQ59" s="93"/>
      <c r="CR59" s="95"/>
      <c r="CS59"/>
      <c r="CT59"/>
      <c r="CU59"/>
    </row>
    <row r="60" spans="1:99">
      <c r="K60" s="22"/>
      <c r="L60" s="33">
        <v>52</v>
      </c>
      <c r="V60" s="90"/>
      <c r="W60" s="91"/>
      <c r="X60" s="29"/>
      <c r="Y60" s="28"/>
      <c r="Z60" s="12"/>
      <c r="AA60" s="92"/>
      <c r="AB60" s="93"/>
      <c r="AC60" s="93"/>
      <c r="AD60" s="93"/>
      <c r="AE60" s="94"/>
      <c r="AF60" s="93"/>
      <c r="AG60" s="93"/>
      <c r="AH60" s="93"/>
      <c r="AI60" s="93"/>
      <c r="AJ60" s="95"/>
      <c r="AK60" s="90"/>
      <c r="AL60" s="91"/>
      <c r="AM60" s="29"/>
      <c r="AN60" s="28"/>
      <c r="AO60" s="12"/>
      <c r="AP60" s="92"/>
      <c r="AQ60" s="93"/>
      <c r="AR60" s="93"/>
      <c r="AS60" s="93"/>
      <c r="AT60" s="94"/>
      <c r="AU60" s="93"/>
      <c r="AV60" s="93"/>
      <c r="AW60" s="93"/>
      <c r="AX60" s="93"/>
      <c r="AY60" s="95"/>
      <c r="AZ60" s="90"/>
      <c r="BA60" s="91"/>
      <c r="BB60" s="29"/>
      <c r="BC60" s="28"/>
      <c r="BD60" s="12"/>
      <c r="BE60" s="92"/>
      <c r="BF60" s="93"/>
      <c r="BG60" s="93"/>
      <c r="BH60" s="93"/>
      <c r="BI60" s="94"/>
      <c r="BJ60" s="93"/>
      <c r="BK60" s="93"/>
      <c r="BL60" s="93"/>
      <c r="BM60" s="93"/>
      <c r="BN60" s="95"/>
      <c r="BO60" s="90"/>
      <c r="BP60" s="91"/>
      <c r="BQ60" s="29"/>
      <c r="BR60" s="28"/>
      <c r="BS60" s="12"/>
      <c r="BT60" s="92"/>
      <c r="BU60" s="93"/>
      <c r="BV60" s="93"/>
      <c r="BW60" s="93"/>
      <c r="BX60" s="94"/>
      <c r="BY60" s="93"/>
      <c r="BZ60" s="93"/>
      <c r="CA60" s="93"/>
      <c r="CB60" s="93"/>
      <c r="CC60" s="95"/>
      <c r="CD60" s="90"/>
      <c r="CE60" s="91"/>
      <c r="CF60" s="29"/>
      <c r="CG60" s="28"/>
      <c r="CH60" s="12"/>
      <c r="CI60" s="92"/>
      <c r="CJ60" s="93"/>
      <c r="CK60" s="93"/>
      <c r="CL60" s="93"/>
      <c r="CM60" s="94"/>
      <c r="CN60" s="93"/>
      <c r="CO60" s="93"/>
      <c r="CP60" s="93"/>
      <c r="CQ60" s="93"/>
      <c r="CR60" s="95"/>
      <c r="CS60"/>
      <c r="CT60"/>
      <c r="CU60"/>
    </row>
    <row r="61" spans="1:99">
      <c r="K61" s="22"/>
      <c r="L61" s="33">
        <v>53</v>
      </c>
      <c r="V61" s="90"/>
      <c r="W61" s="91"/>
      <c r="X61" s="29"/>
      <c r="Y61" s="28"/>
      <c r="Z61" s="12"/>
      <c r="AA61" s="96"/>
      <c r="AB61" s="93"/>
      <c r="AC61" s="93"/>
      <c r="AD61" s="93"/>
      <c r="AE61" s="94"/>
      <c r="AF61" s="93"/>
      <c r="AG61" s="93"/>
      <c r="AH61" s="93"/>
      <c r="AI61" s="93"/>
      <c r="AJ61" s="95"/>
      <c r="AK61" s="90"/>
      <c r="AL61" s="91"/>
      <c r="AM61" s="29"/>
      <c r="AN61" s="28"/>
      <c r="AO61" s="12"/>
      <c r="AP61" s="96"/>
      <c r="AQ61" s="93"/>
      <c r="AR61" s="93"/>
      <c r="AS61" s="93"/>
      <c r="AT61" s="94"/>
      <c r="AU61" s="93"/>
      <c r="AV61" s="93"/>
      <c r="AW61" s="93"/>
      <c r="AX61" s="93"/>
      <c r="AY61" s="95"/>
      <c r="AZ61" s="90"/>
      <c r="BA61" s="91"/>
      <c r="BB61" s="29"/>
      <c r="BC61" s="28"/>
      <c r="BD61" s="12"/>
      <c r="BE61" s="96"/>
      <c r="BF61" s="93"/>
      <c r="BG61" s="93"/>
      <c r="BH61" s="93"/>
      <c r="BI61" s="94"/>
      <c r="BJ61" s="93"/>
      <c r="BK61" s="93"/>
      <c r="BL61" s="93"/>
      <c r="BM61" s="93"/>
      <c r="BN61" s="95"/>
      <c r="BO61" s="90"/>
      <c r="BP61" s="91"/>
      <c r="BQ61" s="29"/>
      <c r="BR61" s="28"/>
      <c r="BS61" s="12"/>
      <c r="BT61" s="96"/>
      <c r="BU61" s="93"/>
      <c r="BV61" s="93"/>
      <c r="BW61" s="93"/>
      <c r="BX61" s="94"/>
      <c r="BY61" s="93"/>
      <c r="BZ61" s="93"/>
      <c r="CA61" s="93"/>
      <c r="CB61" s="93"/>
      <c r="CC61" s="95"/>
      <c r="CD61" s="90"/>
      <c r="CE61" s="91"/>
      <c r="CF61" s="29"/>
      <c r="CG61" s="28"/>
      <c r="CH61" s="12"/>
      <c r="CI61" s="96"/>
      <c r="CJ61" s="93"/>
      <c r="CK61" s="93"/>
      <c r="CL61" s="93"/>
      <c r="CM61" s="94"/>
      <c r="CN61" s="93"/>
      <c r="CO61" s="93"/>
      <c r="CP61" s="93"/>
      <c r="CQ61" s="93"/>
      <c r="CR61" s="95"/>
      <c r="CS61"/>
      <c r="CT61"/>
      <c r="CU61"/>
    </row>
    <row r="62" spans="1:99">
      <c r="K62" s="22"/>
      <c r="L62" s="33">
        <v>54</v>
      </c>
      <c r="V62" s="90"/>
      <c r="W62" s="91"/>
      <c r="X62" s="29"/>
      <c r="Y62" s="28"/>
      <c r="Z62" s="12"/>
      <c r="AA62" s="96"/>
      <c r="AB62" s="93"/>
      <c r="AC62" s="93"/>
      <c r="AD62" s="93"/>
      <c r="AE62" s="94"/>
      <c r="AF62" s="93"/>
      <c r="AG62" s="93"/>
      <c r="AH62" s="93"/>
      <c r="AI62" s="93"/>
      <c r="AJ62" s="95"/>
      <c r="AK62" s="90"/>
      <c r="AL62" s="91"/>
      <c r="AM62" s="29"/>
      <c r="AN62" s="28"/>
      <c r="AO62" s="12"/>
      <c r="AP62" s="96"/>
      <c r="AQ62" s="93"/>
      <c r="AR62" s="93"/>
      <c r="AS62" s="93"/>
      <c r="AT62" s="94"/>
      <c r="AU62" s="93"/>
      <c r="AV62" s="93"/>
      <c r="AW62" s="93"/>
      <c r="AX62" s="93"/>
      <c r="AY62" s="95"/>
      <c r="AZ62" s="90"/>
      <c r="BA62" s="91"/>
      <c r="BB62" s="29"/>
      <c r="BC62" s="28"/>
      <c r="BD62" s="12"/>
      <c r="BE62" s="96"/>
      <c r="BF62" s="93"/>
      <c r="BG62" s="93"/>
      <c r="BH62" s="93"/>
      <c r="BI62" s="94"/>
      <c r="BJ62" s="93"/>
      <c r="BK62" s="93"/>
      <c r="BL62" s="93"/>
      <c r="BM62" s="93"/>
      <c r="BN62" s="95"/>
      <c r="BO62" s="90"/>
      <c r="BP62" s="91"/>
      <c r="BQ62" s="29"/>
      <c r="BR62" s="28"/>
      <c r="BS62" s="12"/>
      <c r="BT62" s="96"/>
      <c r="BU62" s="93"/>
      <c r="BV62" s="93"/>
      <c r="BW62" s="93"/>
      <c r="BX62" s="94"/>
      <c r="BY62" s="93"/>
      <c r="BZ62" s="93"/>
      <c r="CA62" s="93"/>
      <c r="CB62" s="93"/>
      <c r="CC62" s="95"/>
      <c r="CD62" s="90"/>
      <c r="CE62" s="91"/>
      <c r="CF62" s="29"/>
      <c r="CG62" s="28"/>
      <c r="CH62" s="12"/>
      <c r="CI62" s="96"/>
      <c r="CJ62" s="93"/>
      <c r="CK62" s="93"/>
      <c r="CL62" s="93"/>
      <c r="CM62" s="94"/>
      <c r="CN62" s="93"/>
      <c r="CO62" s="93"/>
      <c r="CP62" s="93"/>
      <c r="CQ62" s="93"/>
      <c r="CR62" s="95"/>
      <c r="CS62"/>
      <c r="CT62"/>
      <c r="CU62"/>
    </row>
    <row r="63" spans="1:99">
      <c r="K63" s="22"/>
      <c r="L63" s="33">
        <v>55</v>
      </c>
      <c r="V63" s="90"/>
      <c r="W63" s="91"/>
      <c r="X63" s="29"/>
      <c r="Y63" s="28"/>
      <c r="Z63" s="12"/>
      <c r="AA63" s="96"/>
      <c r="AB63" s="93"/>
      <c r="AC63" s="93"/>
      <c r="AD63" s="93"/>
      <c r="AE63" s="94"/>
      <c r="AF63" s="93"/>
      <c r="AG63" s="93"/>
      <c r="AH63" s="93"/>
      <c r="AI63" s="93"/>
      <c r="AJ63" s="95"/>
      <c r="AK63" s="90"/>
      <c r="AL63" s="91"/>
      <c r="AM63" s="29"/>
      <c r="AN63" s="28"/>
      <c r="AO63" s="12"/>
      <c r="AP63" s="96"/>
      <c r="AQ63" s="93"/>
      <c r="AR63" s="93"/>
      <c r="AS63" s="93"/>
      <c r="AT63" s="94"/>
      <c r="AU63" s="93"/>
      <c r="AV63" s="93"/>
      <c r="AW63" s="93"/>
      <c r="AX63" s="93"/>
      <c r="AY63" s="95"/>
      <c r="AZ63" s="90"/>
      <c r="BA63" s="91"/>
      <c r="BB63" s="29"/>
      <c r="BC63" s="28"/>
      <c r="BD63" s="12"/>
      <c r="BE63" s="96"/>
      <c r="BF63" s="93"/>
      <c r="BG63" s="93"/>
      <c r="BH63" s="93"/>
      <c r="BI63" s="94"/>
      <c r="BJ63" s="93"/>
      <c r="BK63" s="93"/>
      <c r="BL63" s="93"/>
      <c r="BM63" s="93"/>
      <c r="BN63" s="95"/>
      <c r="BO63" s="90"/>
      <c r="BP63" s="91"/>
      <c r="BQ63" s="29"/>
      <c r="BR63" s="28"/>
      <c r="BS63" s="12"/>
      <c r="BT63" s="96"/>
      <c r="BU63" s="93"/>
      <c r="BV63" s="93"/>
      <c r="BW63" s="93"/>
      <c r="BX63" s="94"/>
      <c r="BY63" s="93"/>
      <c r="BZ63" s="93"/>
      <c r="CA63" s="93"/>
      <c r="CB63" s="93"/>
      <c r="CC63" s="95"/>
      <c r="CD63" s="90"/>
      <c r="CE63" s="91"/>
      <c r="CF63" s="29"/>
      <c r="CG63" s="28"/>
      <c r="CH63" s="12"/>
      <c r="CI63" s="96"/>
      <c r="CJ63" s="93"/>
      <c r="CK63" s="93"/>
      <c r="CL63" s="93"/>
      <c r="CM63" s="94"/>
      <c r="CN63" s="93"/>
      <c r="CO63" s="93"/>
      <c r="CP63" s="93"/>
      <c r="CQ63" s="93"/>
      <c r="CR63" s="95"/>
      <c r="CS63"/>
      <c r="CT63"/>
      <c r="CU63"/>
    </row>
    <row r="64" spans="1:99">
      <c r="K64" s="22"/>
      <c r="L64" s="33">
        <v>56</v>
      </c>
      <c r="V64" s="90"/>
      <c r="W64" s="91"/>
      <c r="X64" s="29"/>
      <c r="Y64" s="28"/>
      <c r="Z64" s="12"/>
      <c r="AA64" s="96"/>
      <c r="AB64" s="93"/>
      <c r="AC64" s="93"/>
      <c r="AD64" s="93"/>
      <c r="AE64" s="94"/>
      <c r="AF64" s="93"/>
      <c r="AG64" s="93"/>
      <c r="AH64" s="93"/>
      <c r="AI64" s="93"/>
      <c r="AJ64" s="95"/>
      <c r="AK64" s="90"/>
      <c r="AL64" s="91"/>
      <c r="AM64" s="29"/>
      <c r="AN64" s="28"/>
      <c r="AO64" s="12"/>
      <c r="AP64" s="96"/>
      <c r="AQ64" s="93"/>
      <c r="AR64" s="93"/>
      <c r="AS64" s="93"/>
      <c r="AT64" s="94"/>
      <c r="AU64" s="93"/>
      <c r="AV64" s="93"/>
      <c r="AW64" s="93"/>
      <c r="AX64" s="93"/>
      <c r="AY64" s="95"/>
      <c r="AZ64" s="90"/>
      <c r="BA64" s="91"/>
      <c r="BB64" s="29"/>
      <c r="BC64" s="28"/>
      <c r="BD64" s="12"/>
      <c r="BE64" s="96"/>
      <c r="BF64" s="93"/>
      <c r="BG64" s="93"/>
      <c r="BH64" s="93"/>
      <c r="BI64" s="94"/>
      <c r="BJ64" s="93"/>
      <c r="BK64" s="93"/>
      <c r="BL64" s="93"/>
      <c r="BM64" s="93"/>
      <c r="BN64" s="95"/>
      <c r="BO64" s="90"/>
      <c r="BP64" s="91"/>
      <c r="BQ64" s="29"/>
      <c r="BR64" s="28"/>
      <c r="BS64" s="12"/>
      <c r="BT64" s="96"/>
      <c r="BU64" s="93"/>
      <c r="BV64" s="93"/>
      <c r="BW64" s="93"/>
      <c r="BX64" s="94"/>
      <c r="BY64" s="93"/>
      <c r="BZ64" s="93"/>
      <c r="CA64" s="93"/>
      <c r="CB64" s="93"/>
      <c r="CC64" s="95"/>
      <c r="CD64" s="90"/>
      <c r="CE64" s="91"/>
      <c r="CF64" s="29"/>
      <c r="CG64" s="28"/>
      <c r="CH64" s="12"/>
      <c r="CI64" s="96"/>
      <c r="CJ64" s="93"/>
      <c r="CK64" s="93"/>
      <c r="CL64" s="93"/>
      <c r="CM64" s="94"/>
      <c r="CN64" s="93"/>
      <c r="CO64" s="93"/>
      <c r="CP64" s="93"/>
      <c r="CQ64" s="93"/>
      <c r="CR64" s="95"/>
      <c r="CS64"/>
      <c r="CT64"/>
      <c r="CU64"/>
    </row>
    <row r="65" spans="6:99">
      <c r="F65" s="618"/>
      <c r="G65" s="618"/>
      <c r="H65" s="618"/>
      <c r="I65" s="618"/>
      <c r="J65" s="618"/>
      <c r="K65" s="22"/>
      <c r="L65" s="33">
        <v>57</v>
      </c>
      <c r="V65" s="90"/>
      <c r="W65" s="91"/>
      <c r="X65" s="29"/>
      <c r="Y65" s="28"/>
      <c r="Z65" s="12"/>
      <c r="AA65" s="96"/>
      <c r="AB65" s="93"/>
      <c r="AC65" s="93"/>
      <c r="AD65" s="93"/>
      <c r="AE65" s="94"/>
      <c r="AF65" s="93"/>
      <c r="AG65" s="93"/>
      <c r="AH65" s="93"/>
      <c r="AI65" s="93"/>
      <c r="AJ65" s="95"/>
      <c r="AK65" s="90"/>
      <c r="AL65" s="91"/>
      <c r="AM65" s="29"/>
      <c r="AN65" s="28"/>
      <c r="AO65" s="12"/>
      <c r="AP65" s="96"/>
      <c r="AQ65" s="93"/>
      <c r="AR65" s="93"/>
      <c r="AS65" s="93"/>
      <c r="AT65" s="94"/>
      <c r="AU65" s="93"/>
      <c r="AV65" s="93"/>
      <c r="AW65" s="93"/>
      <c r="AX65" s="93"/>
      <c r="AY65" s="95"/>
      <c r="AZ65" s="90"/>
      <c r="BA65" s="91"/>
      <c r="BB65" s="29"/>
      <c r="BC65" s="28"/>
      <c r="BD65" s="12"/>
      <c r="BE65" s="96"/>
      <c r="BF65" s="93"/>
      <c r="BG65" s="93"/>
      <c r="BH65" s="93"/>
      <c r="BI65" s="94"/>
      <c r="BJ65" s="93"/>
      <c r="BK65" s="93"/>
      <c r="BL65" s="93"/>
      <c r="BM65" s="93"/>
      <c r="BN65" s="95"/>
      <c r="BO65" s="90"/>
      <c r="BP65" s="91"/>
      <c r="BQ65" s="29"/>
      <c r="BR65" s="28"/>
      <c r="BS65" s="12"/>
      <c r="BT65" s="96"/>
      <c r="BU65" s="93"/>
      <c r="BV65" s="93"/>
      <c r="BW65" s="93"/>
      <c r="BX65" s="94"/>
      <c r="BY65" s="93"/>
      <c r="BZ65" s="93"/>
      <c r="CA65" s="93"/>
      <c r="CB65" s="93"/>
      <c r="CC65" s="95"/>
      <c r="CD65" s="90"/>
      <c r="CE65" s="91"/>
      <c r="CF65" s="29"/>
      <c r="CG65" s="28"/>
      <c r="CH65" s="12"/>
      <c r="CI65" s="96"/>
      <c r="CJ65" s="93"/>
      <c r="CK65" s="93"/>
      <c r="CL65" s="93"/>
      <c r="CM65" s="94"/>
      <c r="CN65" s="93"/>
      <c r="CO65" s="93"/>
      <c r="CP65" s="93"/>
      <c r="CQ65" s="93"/>
      <c r="CR65" s="95"/>
      <c r="CS65"/>
      <c r="CT65"/>
      <c r="CU65"/>
    </row>
    <row r="66" spans="6:99">
      <c r="K66" s="22"/>
      <c r="L66" s="33">
        <v>58</v>
      </c>
      <c r="V66" s="90"/>
      <c r="W66" s="91"/>
      <c r="X66" s="29"/>
      <c r="Y66" s="28"/>
      <c r="Z66" s="12"/>
      <c r="AA66" s="97"/>
      <c r="AB66" s="91"/>
      <c r="AC66" s="91"/>
      <c r="AD66" s="91"/>
      <c r="AE66" s="98"/>
      <c r="AF66" s="91"/>
      <c r="AG66" s="91"/>
      <c r="AH66" s="91"/>
      <c r="AI66" s="91"/>
      <c r="AJ66" s="99"/>
      <c r="AK66" s="90"/>
      <c r="AL66" s="91"/>
      <c r="AM66" s="29"/>
      <c r="AN66" s="28"/>
      <c r="AO66" s="12"/>
      <c r="AP66" s="97"/>
      <c r="AQ66" s="91"/>
      <c r="AR66" s="91"/>
      <c r="AS66" s="91"/>
      <c r="AT66" s="98"/>
      <c r="AU66" s="91"/>
      <c r="AV66" s="91"/>
      <c r="AW66" s="91"/>
      <c r="AX66" s="91"/>
      <c r="AY66" s="99"/>
      <c r="AZ66" s="90"/>
      <c r="BA66" s="91"/>
      <c r="BB66" s="29"/>
      <c r="BC66" s="28"/>
      <c r="BD66" s="12"/>
      <c r="BE66" s="97"/>
      <c r="BF66" s="91"/>
      <c r="BG66" s="91"/>
      <c r="BH66" s="91"/>
      <c r="BI66" s="98"/>
      <c r="BJ66" s="91"/>
      <c r="BK66" s="91"/>
      <c r="BL66" s="91"/>
      <c r="BM66" s="91"/>
      <c r="BN66" s="99"/>
      <c r="BO66" s="90"/>
      <c r="BP66" s="91"/>
      <c r="BQ66" s="29"/>
      <c r="BR66" s="28"/>
      <c r="BS66" s="12"/>
      <c r="BT66" s="97"/>
      <c r="BU66" s="91"/>
      <c r="BV66" s="91"/>
      <c r="BW66" s="91"/>
      <c r="BX66" s="98"/>
      <c r="BY66" s="91"/>
      <c r="BZ66" s="91"/>
      <c r="CA66" s="91"/>
      <c r="CB66" s="91"/>
      <c r="CC66" s="99"/>
      <c r="CD66" s="90"/>
      <c r="CE66" s="91"/>
      <c r="CF66" s="29"/>
      <c r="CG66" s="28"/>
      <c r="CH66" s="12"/>
      <c r="CI66" s="97"/>
      <c r="CJ66" s="91"/>
      <c r="CK66" s="91"/>
      <c r="CL66" s="91"/>
      <c r="CM66" s="98"/>
      <c r="CN66" s="91"/>
      <c r="CO66" s="91"/>
      <c r="CP66" s="91"/>
      <c r="CQ66" s="91"/>
      <c r="CR66" s="99"/>
    </row>
    <row r="67" spans="6:99">
      <c r="K67" s="22"/>
      <c r="L67" s="33">
        <v>59</v>
      </c>
      <c r="V67" s="90"/>
      <c r="W67" s="91"/>
      <c r="X67" s="29"/>
      <c r="Y67" s="28"/>
      <c r="Z67" s="12"/>
      <c r="AA67" s="97"/>
      <c r="AB67" s="91"/>
      <c r="AC67" s="91"/>
      <c r="AD67" s="91"/>
      <c r="AE67" s="98"/>
      <c r="AF67" s="91"/>
      <c r="AG67" s="91"/>
      <c r="AH67" s="91"/>
      <c r="AI67" s="91"/>
      <c r="AJ67" s="99"/>
      <c r="AK67" s="90"/>
      <c r="AL67" s="91"/>
      <c r="AM67" s="29"/>
      <c r="AN67" s="28"/>
      <c r="AO67" s="12"/>
      <c r="AP67" s="97"/>
      <c r="AQ67" s="91"/>
      <c r="AR67" s="91"/>
      <c r="AS67" s="91"/>
      <c r="AT67" s="98"/>
      <c r="AU67" s="91"/>
      <c r="AV67" s="91"/>
      <c r="AW67" s="91"/>
      <c r="AX67" s="91"/>
      <c r="AY67" s="99"/>
      <c r="AZ67" s="90"/>
      <c r="BA67" s="91"/>
      <c r="BB67" s="29"/>
      <c r="BC67" s="28"/>
      <c r="BD67" s="12"/>
      <c r="BE67" s="97"/>
      <c r="BF67" s="91"/>
      <c r="BG67" s="91"/>
      <c r="BH67" s="91"/>
      <c r="BI67" s="98"/>
      <c r="BJ67" s="91"/>
      <c r="BK67" s="91"/>
      <c r="BL67" s="91"/>
      <c r="BM67" s="91"/>
      <c r="BN67" s="99"/>
      <c r="BO67" s="90"/>
      <c r="BP67" s="91"/>
      <c r="BQ67" s="29"/>
      <c r="BR67" s="28"/>
      <c r="BS67" s="12"/>
      <c r="BT67" s="97"/>
      <c r="BU67" s="91"/>
      <c r="BV67" s="91"/>
      <c r="BW67" s="91"/>
      <c r="BX67" s="98"/>
      <c r="BY67" s="91"/>
      <c r="BZ67" s="91"/>
      <c r="CA67" s="91"/>
      <c r="CB67" s="91"/>
      <c r="CC67" s="99"/>
      <c r="CD67" s="90"/>
      <c r="CE67" s="91"/>
      <c r="CF67" s="29"/>
      <c r="CG67" s="28"/>
      <c r="CH67" s="12"/>
      <c r="CI67" s="97"/>
      <c r="CJ67" s="91"/>
      <c r="CK67" s="91"/>
      <c r="CL67" s="91"/>
      <c r="CM67" s="98"/>
      <c r="CN67" s="91"/>
      <c r="CO67" s="91"/>
      <c r="CP67" s="91"/>
      <c r="CQ67" s="91"/>
      <c r="CR67" s="99"/>
    </row>
    <row r="68" spans="6:99">
      <c r="K68" s="22"/>
      <c r="L68" s="33">
        <v>60</v>
      </c>
      <c r="V68" s="90"/>
      <c r="W68" s="91"/>
      <c r="X68" s="29"/>
      <c r="Y68" s="28"/>
      <c r="Z68" s="12"/>
      <c r="AA68" s="97"/>
      <c r="AB68" s="91"/>
      <c r="AC68" s="91"/>
      <c r="AD68" s="91"/>
      <c r="AE68" s="98"/>
      <c r="AF68" s="91"/>
      <c r="AG68" s="91"/>
      <c r="AH68" s="91"/>
      <c r="AI68" s="91"/>
      <c r="AJ68" s="99"/>
      <c r="AK68" s="90"/>
      <c r="AL68" s="91"/>
      <c r="AM68" s="29"/>
      <c r="AN68" s="28"/>
      <c r="AO68" s="12"/>
      <c r="AP68" s="97"/>
      <c r="AQ68" s="91"/>
      <c r="AR68" s="91"/>
      <c r="AS68" s="91"/>
      <c r="AT68" s="98"/>
      <c r="AU68" s="91"/>
      <c r="AV68" s="91"/>
      <c r="AW68" s="91"/>
      <c r="AX68" s="91"/>
      <c r="AY68" s="99"/>
      <c r="AZ68" s="90"/>
      <c r="BA68" s="91"/>
      <c r="BB68" s="29"/>
      <c r="BC68" s="28"/>
      <c r="BD68" s="12"/>
      <c r="BE68" s="97"/>
      <c r="BF68" s="91"/>
      <c r="BG68" s="91"/>
      <c r="BH68" s="91"/>
      <c r="BI68" s="98"/>
      <c r="BJ68" s="91"/>
      <c r="BK68" s="91"/>
      <c r="BL68" s="91"/>
      <c r="BM68" s="91"/>
      <c r="BN68" s="99"/>
      <c r="BO68" s="90"/>
      <c r="BP68" s="91"/>
      <c r="BQ68" s="29"/>
      <c r="BR68" s="28"/>
      <c r="BS68" s="12"/>
      <c r="BT68" s="97"/>
      <c r="BU68" s="91"/>
      <c r="BV68" s="91"/>
      <c r="BW68" s="91"/>
      <c r="BX68" s="98"/>
      <c r="BY68" s="91"/>
      <c r="BZ68" s="91"/>
      <c r="CA68" s="91"/>
      <c r="CB68" s="91"/>
      <c r="CC68" s="99"/>
      <c r="CD68" s="90"/>
      <c r="CE68" s="91"/>
      <c r="CF68" s="29"/>
      <c r="CG68" s="28"/>
      <c r="CH68" s="12"/>
      <c r="CI68" s="97"/>
      <c r="CJ68" s="91"/>
      <c r="CK68" s="91"/>
      <c r="CL68" s="91"/>
      <c r="CM68" s="98"/>
      <c r="CN68" s="91"/>
      <c r="CO68" s="91"/>
      <c r="CP68" s="91"/>
      <c r="CQ68" s="91"/>
      <c r="CR68" s="99"/>
    </row>
    <row r="69" spans="6:99">
      <c r="K69" s="22"/>
      <c r="L69" s="33">
        <v>61</v>
      </c>
      <c r="V69" s="90"/>
      <c r="W69" s="91"/>
      <c r="X69" s="29"/>
      <c r="Y69" s="28"/>
      <c r="Z69" s="12"/>
      <c r="AA69" s="97"/>
      <c r="AB69" s="91"/>
      <c r="AC69" s="91"/>
      <c r="AD69" s="91"/>
      <c r="AE69" s="98"/>
      <c r="AF69" s="91"/>
      <c r="AG69" s="91"/>
      <c r="AH69" s="91"/>
      <c r="AI69" s="91"/>
      <c r="AJ69" s="99"/>
      <c r="AK69" s="90"/>
      <c r="AL69" s="91"/>
      <c r="AM69" s="29"/>
      <c r="AN69" s="28"/>
      <c r="AO69" s="12"/>
      <c r="AP69" s="97"/>
      <c r="AQ69" s="91"/>
      <c r="AR69" s="91"/>
      <c r="AS69" s="91"/>
      <c r="AT69" s="98"/>
      <c r="AU69" s="91"/>
      <c r="AV69" s="91"/>
      <c r="AW69" s="91"/>
      <c r="AX69" s="91"/>
      <c r="AY69" s="99"/>
      <c r="AZ69" s="90"/>
      <c r="BA69" s="91"/>
      <c r="BB69" s="29"/>
      <c r="BC69" s="28"/>
      <c r="BD69" s="12"/>
      <c r="BE69" s="97"/>
      <c r="BF69" s="91"/>
      <c r="BG69" s="91"/>
      <c r="BH69" s="91"/>
      <c r="BI69" s="98"/>
      <c r="BJ69" s="91"/>
      <c r="BK69" s="91"/>
      <c r="BL69" s="91"/>
      <c r="BM69" s="91"/>
      <c r="BN69" s="99"/>
      <c r="BO69" s="90"/>
      <c r="BP69" s="91"/>
      <c r="BQ69" s="29"/>
      <c r="BR69" s="28"/>
      <c r="BS69" s="12"/>
      <c r="BT69" s="97"/>
      <c r="BU69" s="91"/>
      <c r="BV69" s="91"/>
      <c r="BW69" s="91"/>
      <c r="BX69" s="98"/>
      <c r="BY69" s="91"/>
      <c r="BZ69" s="91"/>
      <c r="CA69" s="91"/>
      <c r="CB69" s="91"/>
      <c r="CC69" s="99"/>
      <c r="CD69" s="90"/>
      <c r="CE69" s="91"/>
      <c r="CF69" s="29"/>
      <c r="CG69" s="28"/>
      <c r="CH69" s="12"/>
      <c r="CI69" s="97"/>
      <c r="CJ69" s="91"/>
      <c r="CK69" s="91"/>
      <c r="CL69" s="91"/>
      <c r="CM69" s="98"/>
      <c r="CN69" s="91"/>
      <c r="CO69" s="91"/>
      <c r="CP69" s="91"/>
      <c r="CQ69" s="91"/>
      <c r="CR69" s="99"/>
    </row>
    <row r="70" spans="6:99">
      <c r="K70" s="22"/>
      <c r="L70" s="33">
        <v>62</v>
      </c>
      <c r="V70" s="90"/>
      <c r="W70" s="91"/>
      <c r="X70" s="29"/>
      <c r="Y70" s="28"/>
      <c r="Z70" s="12"/>
      <c r="AA70" s="97"/>
      <c r="AB70" s="91"/>
      <c r="AC70" s="91"/>
      <c r="AD70" s="91"/>
      <c r="AE70" s="98"/>
      <c r="AF70" s="91"/>
      <c r="AG70" s="91"/>
      <c r="AH70" s="91"/>
      <c r="AI70" s="91"/>
      <c r="AJ70" s="99"/>
      <c r="AK70" s="90"/>
      <c r="AL70" s="91"/>
      <c r="AM70" s="29"/>
      <c r="AN70" s="28"/>
      <c r="AO70" s="12"/>
      <c r="AP70" s="97"/>
      <c r="AQ70" s="91"/>
      <c r="AR70" s="91"/>
      <c r="AS70" s="91"/>
      <c r="AT70" s="98"/>
      <c r="AU70" s="91"/>
      <c r="AV70" s="91"/>
      <c r="AW70" s="91"/>
      <c r="AX70" s="91"/>
      <c r="AY70" s="99"/>
      <c r="AZ70" s="90"/>
      <c r="BA70" s="91"/>
      <c r="BB70" s="29"/>
      <c r="BC70" s="28"/>
      <c r="BD70" s="12"/>
      <c r="BE70" s="97"/>
      <c r="BF70" s="91"/>
      <c r="BG70" s="91"/>
      <c r="BH70" s="91"/>
      <c r="BI70" s="98"/>
      <c r="BJ70" s="91"/>
      <c r="BK70" s="91"/>
      <c r="BL70" s="91"/>
      <c r="BM70" s="91"/>
      <c r="BN70" s="99"/>
      <c r="BO70" s="90"/>
      <c r="BP70" s="91"/>
      <c r="BQ70" s="29"/>
      <c r="BR70" s="28"/>
      <c r="BS70" s="12"/>
      <c r="BT70" s="97"/>
      <c r="BU70" s="91"/>
      <c r="BV70" s="91"/>
      <c r="BW70" s="91"/>
      <c r="BX70" s="98"/>
      <c r="BY70" s="91"/>
      <c r="BZ70" s="91"/>
      <c r="CA70" s="91"/>
      <c r="CB70" s="91"/>
      <c r="CC70" s="99"/>
      <c r="CD70" s="90"/>
      <c r="CE70" s="91"/>
      <c r="CF70" s="29"/>
      <c r="CG70" s="28"/>
      <c r="CH70" s="12"/>
      <c r="CI70" s="97"/>
      <c r="CJ70" s="91"/>
      <c r="CK70" s="91"/>
      <c r="CL70" s="91"/>
      <c r="CM70" s="98"/>
      <c r="CN70" s="91"/>
      <c r="CO70" s="91"/>
      <c r="CP70" s="91"/>
      <c r="CQ70" s="91"/>
      <c r="CR70" s="99"/>
    </row>
    <row r="71" spans="6:99">
      <c r="K71" s="22"/>
      <c r="L71" s="33">
        <v>63</v>
      </c>
      <c r="V71" s="90"/>
      <c r="W71" s="91"/>
      <c r="X71" s="29"/>
      <c r="Y71" s="28"/>
      <c r="Z71" s="12"/>
      <c r="AA71" s="97"/>
      <c r="AB71" s="91"/>
      <c r="AC71" s="91"/>
      <c r="AD71" s="91"/>
      <c r="AE71" s="98"/>
      <c r="AF71" s="91"/>
      <c r="AG71" s="91"/>
      <c r="AH71" s="91"/>
      <c r="AI71" s="91"/>
      <c r="AJ71" s="99"/>
      <c r="AK71" s="90"/>
      <c r="AL71" s="91"/>
      <c r="AM71" s="29"/>
      <c r="AN71" s="28"/>
      <c r="AO71" s="12"/>
      <c r="AP71" s="97"/>
      <c r="AQ71" s="91"/>
      <c r="AR71" s="91"/>
      <c r="AS71" s="91"/>
      <c r="AT71" s="98"/>
      <c r="AU71" s="91"/>
      <c r="AV71" s="91"/>
      <c r="AW71" s="91"/>
      <c r="AX71" s="91"/>
      <c r="AY71" s="99"/>
      <c r="AZ71" s="90"/>
      <c r="BA71" s="91"/>
      <c r="BB71" s="29"/>
      <c r="BC71" s="28"/>
      <c r="BD71" s="12"/>
      <c r="BE71" s="97"/>
      <c r="BF71" s="91"/>
      <c r="BG71" s="91"/>
      <c r="BH71" s="91"/>
      <c r="BI71" s="98"/>
      <c r="BJ71" s="91"/>
      <c r="BK71" s="91"/>
      <c r="BL71" s="91"/>
      <c r="BM71" s="91"/>
      <c r="BN71" s="99"/>
      <c r="BO71" s="90"/>
      <c r="BP71" s="91"/>
      <c r="BQ71" s="29"/>
      <c r="BR71" s="28"/>
      <c r="BS71" s="12"/>
      <c r="BT71" s="97"/>
      <c r="BU71" s="91"/>
      <c r="BV71" s="91"/>
      <c r="BW71" s="91"/>
      <c r="BX71" s="98"/>
      <c r="BY71" s="91"/>
      <c r="BZ71" s="91"/>
      <c r="CA71" s="91"/>
      <c r="CB71" s="91"/>
      <c r="CC71" s="99"/>
      <c r="CD71" s="90"/>
      <c r="CE71" s="91"/>
      <c r="CF71" s="29"/>
      <c r="CG71" s="28"/>
      <c r="CH71" s="12"/>
      <c r="CI71" s="97"/>
      <c r="CJ71" s="91"/>
      <c r="CK71" s="91"/>
      <c r="CL71" s="91"/>
      <c r="CM71" s="98"/>
      <c r="CN71" s="91"/>
      <c r="CO71" s="91"/>
      <c r="CP71" s="91"/>
      <c r="CQ71" s="91"/>
      <c r="CR71" s="99"/>
    </row>
    <row r="72" spans="6:99">
      <c r="K72" s="22"/>
      <c r="L72" s="33">
        <v>64</v>
      </c>
      <c r="V72" s="90"/>
      <c r="W72" s="91"/>
      <c r="X72" s="29"/>
      <c r="Y72" s="28"/>
      <c r="Z72" s="12"/>
      <c r="AA72" s="97"/>
      <c r="AB72" s="91"/>
      <c r="AC72" s="91"/>
      <c r="AD72" s="91"/>
      <c r="AE72" s="98"/>
      <c r="AF72" s="91"/>
      <c r="AG72" s="91"/>
      <c r="AH72" s="91"/>
      <c r="AI72" s="91"/>
      <c r="AJ72" s="99"/>
      <c r="AK72" s="90"/>
      <c r="AL72" s="91"/>
      <c r="AM72" s="29"/>
      <c r="AN72" s="28"/>
      <c r="AO72" s="12"/>
      <c r="AP72" s="97"/>
      <c r="AQ72" s="91"/>
      <c r="AR72" s="91"/>
      <c r="AS72" s="91"/>
      <c r="AT72" s="98"/>
      <c r="AU72" s="91"/>
      <c r="AV72" s="91"/>
      <c r="AW72" s="91"/>
      <c r="AX72" s="91"/>
      <c r="AY72" s="99"/>
      <c r="AZ72" s="90"/>
      <c r="BA72" s="91"/>
      <c r="BB72" s="29"/>
      <c r="BC72" s="28"/>
      <c r="BD72" s="12"/>
      <c r="BE72" s="97"/>
      <c r="BF72" s="91"/>
      <c r="BG72" s="91"/>
      <c r="BH72" s="91"/>
      <c r="BI72" s="98"/>
      <c r="BJ72" s="91"/>
      <c r="BK72" s="91"/>
      <c r="BL72" s="91"/>
      <c r="BM72" s="91"/>
      <c r="BN72" s="99"/>
      <c r="BO72" s="90"/>
      <c r="BP72" s="91"/>
      <c r="BQ72" s="29"/>
      <c r="BR72" s="28"/>
      <c r="BS72" s="12"/>
      <c r="BT72" s="97"/>
      <c r="BU72" s="91"/>
      <c r="BV72" s="91"/>
      <c r="BW72" s="91"/>
      <c r="BX72" s="98"/>
      <c r="BY72" s="91"/>
      <c r="BZ72" s="91"/>
      <c r="CA72" s="91"/>
      <c r="CB72" s="91"/>
      <c r="CC72" s="99"/>
      <c r="CD72" s="90"/>
      <c r="CE72" s="91"/>
      <c r="CF72" s="29"/>
      <c r="CG72" s="28"/>
      <c r="CH72" s="12"/>
      <c r="CI72" s="97"/>
      <c r="CJ72" s="91"/>
      <c r="CK72" s="91"/>
      <c r="CL72" s="91"/>
      <c r="CM72" s="98"/>
      <c r="CN72" s="91"/>
      <c r="CO72" s="91"/>
      <c r="CP72" s="91"/>
      <c r="CQ72" s="91"/>
      <c r="CR72" s="99"/>
    </row>
    <row r="73" spans="6:99">
      <c r="K73" s="22"/>
      <c r="L73" s="33">
        <v>65</v>
      </c>
      <c r="V73" s="90"/>
      <c r="W73" s="91"/>
      <c r="X73" s="29"/>
      <c r="Y73" s="28"/>
      <c r="Z73" s="12"/>
      <c r="AA73" s="97"/>
      <c r="AB73" s="91"/>
      <c r="AC73" s="91"/>
      <c r="AD73" s="91"/>
      <c r="AE73" s="98"/>
      <c r="AF73" s="91"/>
      <c r="AG73" s="91"/>
      <c r="AH73" s="91"/>
      <c r="AI73" s="91"/>
      <c r="AJ73" s="99"/>
      <c r="AK73" s="90"/>
      <c r="AL73" s="91"/>
      <c r="AM73" s="29"/>
      <c r="AN73" s="28"/>
      <c r="AO73" s="12"/>
      <c r="AP73" s="97"/>
      <c r="AQ73" s="91"/>
      <c r="AR73" s="91"/>
      <c r="AS73" s="91"/>
      <c r="AT73" s="98"/>
      <c r="AU73" s="91"/>
      <c r="AV73" s="91"/>
      <c r="AW73" s="91"/>
      <c r="AX73" s="91"/>
      <c r="AY73" s="99"/>
      <c r="AZ73" s="90"/>
      <c r="BA73" s="91"/>
      <c r="BB73" s="29"/>
      <c r="BC73" s="28"/>
      <c r="BD73" s="12"/>
      <c r="BE73" s="97"/>
      <c r="BF73" s="91"/>
      <c r="BG73" s="91"/>
      <c r="BH73" s="91"/>
      <c r="BI73" s="98"/>
      <c r="BJ73" s="91"/>
      <c r="BK73" s="91"/>
      <c r="BL73" s="91"/>
      <c r="BM73" s="91"/>
      <c r="BN73" s="99"/>
      <c r="BO73" s="90"/>
      <c r="BP73" s="91"/>
      <c r="BQ73" s="29"/>
      <c r="BR73" s="28"/>
      <c r="BS73" s="12"/>
      <c r="BT73" s="97"/>
      <c r="BU73" s="91"/>
      <c r="BV73" s="91"/>
      <c r="BW73" s="91"/>
      <c r="BX73" s="98"/>
      <c r="BY73" s="91"/>
      <c r="BZ73" s="91"/>
      <c r="CA73" s="91"/>
      <c r="CB73" s="91"/>
      <c r="CC73" s="99"/>
      <c r="CD73" s="90"/>
      <c r="CE73" s="91"/>
      <c r="CF73" s="29"/>
      <c r="CG73" s="28"/>
      <c r="CH73" s="12"/>
      <c r="CI73" s="97"/>
      <c r="CJ73" s="91"/>
      <c r="CK73" s="91"/>
      <c r="CL73" s="91"/>
      <c r="CM73" s="98"/>
      <c r="CN73" s="91"/>
      <c r="CO73" s="91"/>
      <c r="CP73" s="91"/>
      <c r="CQ73" s="91"/>
      <c r="CR73" s="99"/>
    </row>
    <row r="74" spans="6:99">
      <c r="K74" s="22"/>
      <c r="L74" s="33">
        <v>66</v>
      </c>
      <c r="V74" s="90"/>
      <c r="W74" s="91"/>
      <c r="X74" s="29"/>
      <c r="Y74" s="28"/>
      <c r="Z74" s="12"/>
      <c r="AA74" s="97"/>
      <c r="AB74" s="91"/>
      <c r="AC74" s="91"/>
      <c r="AD74" s="91"/>
      <c r="AE74" s="98"/>
      <c r="AF74" s="91"/>
      <c r="AG74" s="91"/>
      <c r="AH74" s="91"/>
      <c r="AI74" s="91"/>
      <c r="AJ74" s="99"/>
      <c r="AK74" s="90"/>
      <c r="AL74" s="91"/>
      <c r="AM74" s="29"/>
      <c r="AN74" s="28"/>
      <c r="AO74" s="12"/>
      <c r="AP74" s="97"/>
      <c r="AQ74" s="91"/>
      <c r="AR74" s="91"/>
      <c r="AS74" s="91"/>
      <c r="AT74" s="98"/>
      <c r="AU74" s="91"/>
      <c r="AV74" s="91"/>
      <c r="AW74" s="91"/>
      <c r="AX74" s="91"/>
      <c r="AY74" s="99"/>
      <c r="AZ74" s="90"/>
      <c r="BA74" s="91"/>
      <c r="BB74" s="29"/>
      <c r="BC74" s="28"/>
      <c r="BD74" s="12"/>
      <c r="BE74" s="97"/>
      <c r="BF74" s="91"/>
      <c r="BG74" s="91"/>
      <c r="BH74" s="91"/>
      <c r="BI74" s="98"/>
      <c r="BJ74" s="91"/>
      <c r="BK74" s="91"/>
      <c r="BL74" s="91"/>
      <c r="BM74" s="91"/>
      <c r="BN74" s="99"/>
      <c r="BO74" s="90"/>
      <c r="BP74" s="91"/>
      <c r="BQ74" s="29"/>
      <c r="BR74" s="28"/>
      <c r="BS74" s="12"/>
      <c r="BT74" s="97"/>
      <c r="BU74" s="91"/>
      <c r="BV74" s="91"/>
      <c r="BW74" s="91"/>
      <c r="BX74" s="98"/>
      <c r="BY74" s="91"/>
      <c r="BZ74" s="91"/>
      <c r="CA74" s="91"/>
      <c r="CB74" s="91"/>
      <c r="CC74" s="99"/>
      <c r="CD74" s="90"/>
      <c r="CE74" s="91"/>
      <c r="CF74" s="29"/>
      <c r="CG74" s="28"/>
      <c r="CH74" s="12"/>
      <c r="CI74" s="97"/>
      <c r="CJ74" s="91"/>
      <c r="CK74" s="91"/>
      <c r="CL74" s="91"/>
      <c r="CM74" s="98"/>
      <c r="CN74" s="91"/>
      <c r="CO74" s="91"/>
      <c r="CP74" s="91"/>
      <c r="CQ74" s="91"/>
      <c r="CR74" s="99"/>
    </row>
    <row r="75" spans="6:99">
      <c r="K75" s="22"/>
      <c r="L75" s="33">
        <v>67</v>
      </c>
      <c r="V75" s="90"/>
      <c r="W75" s="91"/>
      <c r="X75" s="29"/>
      <c r="Y75" s="28"/>
      <c r="Z75" s="12"/>
      <c r="AA75" s="97"/>
      <c r="AB75" s="91"/>
      <c r="AC75" s="91"/>
      <c r="AD75" s="91"/>
      <c r="AE75" s="98"/>
      <c r="AF75" s="91"/>
      <c r="AG75" s="91"/>
      <c r="AH75" s="91"/>
      <c r="AI75" s="91"/>
      <c r="AJ75" s="99"/>
      <c r="AK75" s="90"/>
      <c r="AL75" s="91"/>
      <c r="AM75" s="29"/>
      <c r="AN75" s="28"/>
      <c r="AO75" s="12"/>
      <c r="AP75" s="97"/>
      <c r="AQ75" s="91"/>
      <c r="AR75" s="91"/>
      <c r="AS75" s="91"/>
      <c r="AT75" s="98"/>
      <c r="AU75" s="91"/>
      <c r="AV75" s="91"/>
      <c r="AW75" s="91"/>
      <c r="AX75" s="91"/>
      <c r="AY75" s="99"/>
      <c r="AZ75" s="90"/>
      <c r="BA75" s="91"/>
      <c r="BB75" s="29"/>
      <c r="BC75" s="28"/>
      <c r="BD75" s="12"/>
      <c r="BE75" s="97"/>
      <c r="BF75" s="91"/>
      <c r="BG75" s="91"/>
      <c r="BH75" s="91"/>
      <c r="BI75" s="98"/>
      <c r="BJ75" s="91"/>
      <c r="BK75" s="91"/>
      <c r="BL75" s="91"/>
      <c r="BM75" s="91"/>
      <c r="BN75" s="99"/>
      <c r="BO75" s="90"/>
      <c r="BP75" s="91"/>
      <c r="BQ75" s="29"/>
      <c r="BR75" s="28"/>
      <c r="BS75" s="12"/>
      <c r="BT75" s="97"/>
      <c r="BU75" s="91"/>
      <c r="BV75" s="91"/>
      <c r="BW75" s="91"/>
      <c r="BX75" s="98"/>
      <c r="BY75" s="91"/>
      <c r="BZ75" s="91"/>
      <c r="CA75" s="91"/>
      <c r="CB75" s="91"/>
      <c r="CC75" s="99"/>
      <c r="CD75" s="90"/>
      <c r="CE75" s="91"/>
      <c r="CF75" s="29"/>
      <c r="CG75" s="28"/>
      <c r="CH75" s="12"/>
      <c r="CI75" s="97"/>
      <c r="CJ75" s="91"/>
      <c r="CK75" s="91"/>
      <c r="CL75" s="91"/>
      <c r="CM75" s="98"/>
      <c r="CN75" s="91"/>
      <c r="CO75" s="91"/>
      <c r="CP75" s="91"/>
      <c r="CQ75" s="91"/>
      <c r="CR75" s="99"/>
    </row>
    <row r="76" spans="6:99">
      <c r="K76" s="22"/>
      <c r="L76" s="33">
        <v>68</v>
      </c>
      <c r="V76" s="90"/>
      <c r="W76" s="91"/>
      <c r="X76" s="29"/>
      <c r="Y76" s="28"/>
      <c r="Z76" s="12"/>
      <c r="AA76" s="97"/>
      <c r="AB76" s="91"/>
      <c r="AC76" s="91"/>
      <c r="AD76" s="91"/>
      <c r="AE76" s="98"/>
      <c r="AF76" s="91"/>
      <c r="AG76" s="91"/>
      <c r="AH76" s="91"/>
      <c r="AI76" s="91"/>
      <c r="AJ76" s="99"/>
      <c r="AK76" s="90"/>
      <c r="AL76" s="91"/>
      <c r="AM76" s="29"/>
      <c r="AN76" s="28"/>
      <c r="AO76" s="12"/>
      <c r="AP76" s="97"/>
      <c r="AQ76" s="91"/>
      <c r="AR76" s="91"/>
      <c r="AS76" s="91"/>
      <c r="AT76" s="98"/>
      <c r="AU76" s="91"/>
      <c r="AV76" s="91"/>
      <c r="AW76" s="91"/>
      <c r="AX76" s="91"/>
      <c r="AY76" s="99"/>
      <c r="AZ76" s="90"/>
      <c r="BA76" s="91"/>
      <c r="BB76" s="29"/>
      <c r="BC76" s="28"/>
      <c r="BD76" s="12"/>
      <c r="BE76" s="97"/>
      <c r="BF76" s="91"/>
      <c r="BG76" s="91"/>
      <c r="BH76" s="91"/>
      <c r="BI76" s="98"/>
      <c r="BJ76" s="91"/>
      <c r="BK76" s="91"/>
      <c r="BL76" s="91"/>
      <c r="BM76" s="91"/>
      <c r="BN76" s="99"/>
      <c r="BO76" s="90"/>
      <c r="BP76" s="91"/>
      <c r="BQ76" s="29"/>
      <c r="BR76" s="28"/>
      <c r="BS76" s="12"/>
      <c r="BT76" s="97"/>
      <c r="BU76" s="91"/>
      <c r="BV76" s="91"/>
      <c r="BW76" s="91"/>
      <c r="BX76" s="98"/>
      <c r="BY76" s="91"/>
      <c r="BZ76" s="91"/>
      <c r="CA76" s="91"/>
      <c r="CB76" s="91"/>
      <c r="CC76" s="99"/>
      <c r="CD76" s="90"/>
      <c r="CE76" s="91"/>
      <c r="CF76" s="29"/>
      <c r="CG76" s="28"/>
      <c r="CH76" s="12"/>
      <c r="CI76" s="97"/>
      <c r="CJ76" s="91"/>
      <c r="CK76" s="91"/>
      <c r="CL76" s="91"/>
      <c r="CM76" s="98"/>
      <c r="CN76" s="91"/>
      <c r="CO76" s="91"/>
      <c r="CP76" s="91"/>
      <c r="CQ76" s="91"/>
      <c r="CR76" s="99"/>
    </row>
    <row r="77" spans="6:99">
      <c r="K77" s="22"/>
      <c r="L77" s="33">
        <v>69</v>
      </c>
      <c r="V77" s="90"/>
      <c r="W77" s="91"/>
      <c r="X77" s="29"/>
      <c r="Y77" s="28"/>
      <c r="Z77" s="12"/>
      <c r="AA77" s="97"/>
      <c r="AB77" s="91"/>
      <c r="AC77" s="91"/>
      <c r="AD77" s="91"/>
      <c r="AE77" s="98"/>
      <c r="AF77" s="91"/>
      <c r="AG77" s="91"/>
      <c r="AH77" s="91"/>
      <c r="AI77" s="91"/>
      <c r="AJ77" s="99"/>
      <c r="AK77" s="90"/>
      <c r="AL77" s="91"/>
      <c r="AM77" s="29"/>
      <c r="AN77" s="28"/>
      <c r="AO77" s="12"/>
      <c r="AP77" s="97"/>
      <c r="AQ77" s="91"/>
      <c r="AR77" s="91"/>
      <c r="AS77" s="91"/>
      <c r="AT77" s="98"/>
      <c r="AU77" s="91"/>
      <c r="AV77" s="91"/>
      <c r="AW77" s="91"/>
      <c r="AX77" s="91"/>
      <c r="AY77" s="99"/>
      <c r="AZ77" s="90"/>
      <c r="BA77" s="91"/>
      <c r="BB77" s="29"/>
      <c r="BC77" s="28"/>
      <c r="BD77" s="12"/>
      <c r="BE77" s="97"/>
      <c r="BF77" s="91"/>
      <c r="BG77" s="91"/>
      <c r="BH77" s="91"/>
      <c r="BI77" s="98"/>
      <c r="BJ77" s="91"/>
      <c r="BK77" s="91"/>
      <c r="BL77" s="91"/>
      <c r="BM77" s="91"/>
      <c r="BN77" s="99"/>
      <c r="BO77" s="90"/>
      <c r="BP77" s="91"/>
      <c r="BQ77" s="29"/>
      <c r="BR77" s="28"/>
      <c r="BS77" s="12"/>
      <c r="BT77" s="97"/>
      <c r="BU77" s="91"/>
      <c r="BV77" s="91"/>
      <c r="BW77" s="91"/>
      <c r="BX77" s="98"/>
      <c r="BY77" s="91"/>
      <c r="BZ77" s="91"/>
      <c r="CA77" s="91"/>
      <c r="CB77" s="91"/>
      <c r="CC77" s="99"/>
      <c r="CD77" s="90"/>
      <c r="CE77" s="91"/>
      <c r="CF77" s="29"/>
      <c r="CG77" s="28"/>
      <c r="CH77" s="12"/>
      <c r="CI77" s="97"/>
      <c r="CJ77" s="91"/>
      <c r="CK77" s="91"/>
      <c r="CL77" s="91"/>
      <c r="CM77" s="98"/>
      <c r="CN77" s="91"/>
      <c r="CO77" s="91"/>
      <c r="CP77" s="91"/>
      <c r="CQ77" s="91"/>
      <c r="CR77" s="99"/>
    </row>
    <row r="78" spans="6:99">
      <c r="K78" s="22"/>
      <c r="L78" s="33">
        <v>70</v>
      </c>
      <c r="V78" s="90"/>
      <c r="W78" s="91"/>
      <c r="X78" s="29"/>
      <c r="Y78" s="28"/>
      <c r="Z78" s="12"/>
      <c r="AA78" s="97"/>
      <c r="AB78" s="91"/>
      <c r="AC78" s="91"/>
      <c r="AD78" s="91"/>
      <c r="AE78" s="98"/>
      <c r="AF78" s="91"/>
      <c r="AG78" s="91"/>
      <c r="AH78" s="91"/>
      <c r="AI78" s="91"/>
      <c r="AJ78" s="99"/>
      <c r="AK78" s="90"/>
      <c r="AL78" s="91"/>
      <c r="AM78" s="29"/>
      <c r="AN78" s="28"/>
      <c r="AO78" s="12"/>
      <c r="AP78" s="97"/>
      <c r="AQ78" s="91"/>
      <c r="AR78" s="91"/>
      <c r="AS78" s="91"/>
      <c r="AT78" s="98"/>
      <c r="AU78" s="91"/>
      <c r="AV78" s="91"/>
      <c r="AW78" s="91"/>
      <c r="AX78" s="91"/>
      <c r="AY78" s="99"/>
      <c r="AZ78" s="90"/>
      <c r="BA78" s="91"/>
      <c r="BB78" s="29"/>
      <c r="BC78" s="28"/>
      <c r="BD78" s="12"/>
      <c r="BE78" s="97"/>
      <c r="BF78" s="91"/>
      <c r="BG78" s="91"/>
      <c r="BH78" s="91"/>
      <c r="BI78" s="98"/>
      <c r="BJ78" s="91"/>
      <c r="BK78" s="91"/>
      <c r="BL78" s="91"/>
      <c r="BM78" s="91"/>
      <c r="BN78" s="99"/>
      <c r="BO78" s="90"/>
      <c r="BP78" s="91"/>
      <c r="BQ78" s="29"/>
      <c r="BR78" s="28"/>
      <c r="BS78" s="12"/>
      <c r="BT78" s="97"/>
      <c r="BU78" s="91"/>
      <c r="BV78" s="91"/>
      <c r="BW78" s="91"/>
      <c r="BX78" s="98"/>
      <c r="BY78" s="91"/>
      <c r="BZ78" s="91"/>
      <c r="CA78" s="91"/>
      <c r="CB78" s="91"/>
      <c r="CC78" s="99"/>
      <c r="CD78" s="90"/>
      <c r="CE78" s="91"/>
      <c r="CF78" s="29"/>
      <c r="CG78" s="28"/>
      <c r="CH78" s="12"/>
      <c r="CI78" s="97"/>
      <c r="CJ78" s="91"/>
      <c r="CK78" s="91"/>
      <c r="CL78" s="91"/>
      <c r="CM78" s="98"/>
      <c r="CN78" s="91"/>
      <c r="CO78" s="91"/>
      <c r="CP78" s="91"/>
      <c r="CQ78" s="91"/>
      <c r="CR78" s="99"/>
    </row>
    <row r="79" spans="6:99">
      <c r="K79" s="22"/>
      <c r="L79" s="33">
        <v>71</v>
      </c>
      <c r="V79" s="90"/>
      <c r="W79" s="91"/>
      <c r="X79" s="29"/>
      <c r="Y79" s="28"/>
      <c r="Z79" s="12"/>
      <c r="AA79" s="97"/>
      <c r="AB79" s="91"/>
      <c r="AC79" s="91"/>
      <c r="AD79" s="91"/>
      <c r="AE79" s="98"/>
      <c r="AF79" s="91"/>
      <c r="AG79" s="91"/>
      <c r="AH79" s="91"/>
      <c r="AI79" s="91"/>
      <c r="AJ79" s="99"/>
      <c r="AK79" s="90"/>
      <c r="AL79" s="91"/>
      <c r="AM79" s="29"/>
      <c r="AN79" s="28"/>
      <c r="AO79" s="12"/>
      <c r="AP79" s="97"/>
      <c r="AQ79" s="91"/>
      <c r="AR79" s="91"/>
      <c r="AS79" s="91"/>
      <c r="AT79" s="98"/>
      <c r="AU79" s="91"/>
      <c r="AV79" s="91"/>
      <c r="AW79" s="91"/>
      <c r="AX79" s="91"/>
      <c r="AY79" s="99"/>
      <c r="AZ79" s="90"/>
      <c r="BA79" s="91"/>
      <c r="BB79" s="29"/>
      <c r="BC79" s="28"/>
      <c r="BD79" s="12"/>
      <c r="BE79" s="97"/>
      <c r="BF79" s="91"/>
      <c r="BG79" s="91"/>
      <c r="BH79" s="91"/>
      <c r="BI79" s="98"/>
      <c r="BJ79" s="91"/>
      <c r="BK79" s="91"/>
      <c r="BL79" s="91"/>
      <c r="BM79" s="91"/>
      <c r="BN79" s="99"/>
      <c r="BO79" s="90"/>
      <c r="BP79" s="91"/>
      <c r="BQ79" s="29"/>
      <c r="BR79" s="28"/>
      <c r="BS79" s="12"/>
      <c r="BT79" s="97"/>
      <c r="BU79" s="91"/>
      <c r="BV79" s="91"/>
      <c r="BW79" s="91"/>
      <c r="BX79" s="98"/>
      <c r="BY79" s="91"/>
      <c r="BZ79" s="91"/>
      <c r="CA79" s="91"/>
      <c r="CB79" s="91"/>
      <c r="CC79" s="99"/>
      <c r="CD79" s="90"/>
      <c r="CE79" s="91"/>
      <c r="CF79" s="29"/>
      <c r="CG79" s="28"/>
      <c r="CH79" s="12"/>
      <c r="CI79" s="97"/>
      <c r="CJ79" s="91"/>
      <c r="CK79" s="91"/>
      <c r="CL79" s="91"/>
      <c r="CM79" s="98"/>
      <c r="CN79" s="91"/>
      <c r="CO79" s="91"/>
      <c r="CP79" s="91"/>
      <c r="CQ79" s="91"/>
      <c r="CR79" s="99"/>
    </row>
    <row r="80" spans="6:99">
      <c r="K80" s="22"/>
      <c r="L80" s="33">
        <v>72</v>
      </c>
      <c r="M80" s="9"/>
      <c r="N80" s="18"/>
      <c r="O80" s="9"/>
      <c r="P80" s="11"/>
      <c r="Q80" s="9"/>
      <c r="R80" s="12"/>
      <c r="S80" s="18"/>
      <c r="U80" s="12"/>
      <c r="V80" s="100"/>
      <c r="W80" s="29"/>
      <c r="X80" s="29"/>
      <c r="Y80" s="28"/>
      <c r="Z80" s="12"/>
      <c r="AA80" s="97"/>
      <c r="AB80" s="91"/>
      <c r="AC80" s="91"/>
      <c r="AD80" s="91"/>
      <c r="AE80" s="98"/>
      <c r="AF80" s="91"/>
      <c r="AG80" s="91"/>
      <c r="AH80" s="91"/>
      <c r="AI80" s="91"/>
      <c r="AJ80" s="99"/>
      <c r="AK80" s="100"/>
      <c r="AL80" s="29"/>
      <c r="AM80" s="29"/>
      <c r="AN80" s="28"/>
      <c r="AO80" s="12"/>
      <c r="AP80" s="97"/>
      <c r="AQ80" s="91"/>
      <c r="AR80" s="91"/>
      <c r="AS80" s="91"/>
      <c r="AT80" s="98"/>
      <c r="AU80" s="91"/>
      <c r="AV80" s="91"/>
      <c r="AW80" s="91"/>
      <c r="AX80" s="91"/>
      <c r="AY80" s="99"/>
      <c r="AZ80" s="100"/>
      <c r="BA80" s="29"/>
      <c r="BB80" s="29"/>
      <c r="BC80" s="28"/>
      <c r="BD80" s="12"/>
      <c r="BE80" s="97"/>
      <c r="BF80" s="91"/>
      <c r="BG80" s="91"/>
      <c r="BH80" s="91"/>
      <c r="BI80" s="98"/>
      <c r="BJ80" s="91"/>
      <c r="BK80" s="91"/>
      <c r="BL80" s="91"/>
      <c r="BM80" s="91"/>
      <c r="BN80" s="99"/>
      <c r="BO80" s="100"/>
      <c r="BP80" s="29"/>
      <c r="BQ80" s="29"/>
      <c r="BR80" s="28"/>
      <c r="BS80" s="12"/>
      <c r="BT80" s="97"/>
      <c r="BU80" s="91"/>
      <c r="BV80" s="91"/>
      <c r="BW80" s="91"/>
      <c r="BX80" s="98"/>
      <c r="BY80" s="91"/>
      <c r="BZ80" s="91"/>
      <c r="CA80" s="91"/>
      <c r="CB80" s="91"/>
      <c r="CC80" s="99"/>
      <c r="CD80" s="100"/>
      <c r="CE80" s="29"/>
      <c r="CF80" s="29"/>
      <c r="CG80" s="28"/>
      <c r="CH80" s="12"/>
      <c r="CI80" s="97"/>
      <c r="CJ80" s="91"/>
      <c r="CK80" s="91"/>
      <c r="CL80" s="91"/>
      <c r="CM80" s="98"/>
      <c r="CN80" s="91"/>
      <c r="CO80" s="91"/>
      <c r="CP80" s="91"/>
      <c r="CQ80" s="91"/>
      <c r="CR80" s="99"/>
    </row>
    <row r="81" spans="11:96" ht="13.5" thickBot="1">
      <c r="K81" s="22"/>
      <c r="L81" s="33">
        <v>73</v>
      </c>
      <c r="V81" s="101"/>
      <c r="W81" s="102"/>
      <c r="X81" s="102"/>
      <c r="Y81" s="103"/>
      <c r="Z81" s="104"/>
      <c r="AA81" s="105"/>
      <c r="AB81" s="106"/>
      <c r="AC81" s="106"/>
      <c r="AD81" s="106"/>
      <c r="AE81" s="107"/>
      <c r="AF81" s="106"/>
      <c r="AG81" s="106"/>
      <c r="AH81" s="106"/>
      <c r="AI81" s="106"/>
      <c r="AJ81" s="108"/>
      <c r="AK81" s="101"/>
      <c r="AL81" s="102"/>
      <c r="AM81" s="102"/>
      <c r="AN81" s="103"/>
      <c r="AO81" s="104"/>
      <c r="AP81" s="105"/>
      <c r="AQ81" s="106"/>
      <c r="AR81" s="106"/>
      <c r="AS81" s="106"/>
      <c r="AT81" s="107"/>
      <c r="AU81" s="106"/>
      <c r="AV81" s="106"/>
      <c r="AW81" s="106"/>
      <c r="AX81" s="106"/>
      <c r="AY81" s="108"/>
      <c r="AZ81" s="101"/>
      <c r="BA81" s="102"/>
      <c r="BB81" s="102"/>
      <c r="BC81" s="103"/>
      <c r="BD81" s="104"/>
      <c r="BE81" s="105"/>
      <c r="BF81" s="106"/>
      <c r="BG81" s="106"/>
      <c r="BH81" s="106"/>
      <c r="BI81" s="107"/>
      <c r="BJ81" s="106"/>
      <c r="BK81" s="106"/>
      <c r="BL81" s="106"/>
      <c r="BM81" s="106"/>
      <c r="BN81" s="108"/>
      <c r="BO81" s="101"/>
      <c r="BP81" s="102"/>
      <c r="BQ81" s="102"/>
      <c r="BR81" s="103"/>
      <c r="BS81" s="104"/>
      <c r="BT81" s="105"/>
      <c r="BU81" s="106"/>
      <c r="BV81" s="106"/>
      <c r="BW81" s="106"/>
      <c r="BX81" s="107"/>
      <c r="BY81" s="106"/>
      <c r="BZ81" s="106"/>
      <c r="CA81" s="106"/>
      <c r="CB81" s="106"/>
      <c r="CC81" s="108"/>
      <c r="CD81" s="101"/>
      <c r="CE81" s="102"/>
      <c r="CF81" s="102"/>
      <c r="CG81" s="103"/>
      <c r="CH81" s="104"/>
      <c r="CI81" s="105"/>
      <c r="CJ81" s="106"/>
      <c r="CK81" s="106"/>
      <c r="CL81" s="106"/>
      <c r="CM81" s="107"/>
      <c r="CN81" s="106"/>
      <c r="CO81" s="106"/>
      <c r="CP81" s="106"/>
      <c r="CQ81" s="106"/>
      <c r="CR81" s="108"/>
    </row>
    <row r="82" spans="11:96">
      <c r="K82" s="15"/>
      <c r="L82" s="11"/>
      <c r="M82" s="18" t="s">
        <v>80</v>
      </c>
      <c r="N82" s="18" t="s">
        <v>81</v>
      </c>
      <c r="O82" s="18" t="s">
        <v>82</v>
      </c>
      <c r="P82" s="11"/>
      <c r="Q82" s="9"/>
      <c r="R82" s="12"/>
      <c r="S82" s="18"/>
      <c r="T82" s="12"/>
      <c r="U82" s="12"/>
      <c r="V82" s="12" t="s">
        <v>83</v>
      </c>
      <c r="W82" s="15"/>
      <c r="X82" s="15"/>
      <c r="Y82" s="15"/>
      <c r="Z82" s="15"/>
      <c r="AA82" s="15"/>
      <c r="AB82" s="15"/>
      <c r="AC82" s="15"/>
      <c r="AD82" s="15"/>
      <c r="AE82" s="15"/>
      <c r="AF82" s="15"/>
      <c r="AG82" s="15"/>
      <c r="AH82" s="15"/>
      <c r="AI82" s="9"/>
      <c r="AJ82" s="11"/>
    </row>
    <row r="83" spans="11:96">
      <c r="K83" s="15"/>
      <c r="L83" s="11"/>
      <c r="M83" s="18" t="s">
        <v>70</v>
      </c>
      <c r="N83" s="18" t="s">
        <v>72</v>
      </c>
      <c r="O83" s="18" t="s">
        <v>74</v>
      </c>
      <c r="P83" s="11"/>
      <c r="Q83" s="9" t="s">
        <v>76</v>
      </c>
      <c r="R83" s="12"/>
      <c r="S83" s="18"/>
      <c r="U83" s="12"/>
      <c r="V83" s="12" t="s">
        <v>78</v>
      </c>
      <c r="W83" s="15"/>
      <c r="X83" s="15"/>
      <c r="Y83" s="15"/>
      <c r="Z83" s="15"/>
      <c r="AA83" s="15"/>
      <c r="AB83" s="15"/>
      <c r="AC83" s="15"/>
      <c r="AD83" s="15"/>
      <c r="AE83" s="15"/>
      <c r="AF83" s="15"/>
      <c r="AG83" s="15"/>
      <c r="AH83" s="15"/>
      <c r="AI83" s="9"/>
      <c r="AJ83" s="11"/>
    </row>
    <row r="84" spans="11:96">
      <c r="K84" s="15"/>
      <c r="L84" s="11"/>
      <c r="M84" s="18" t="s">
        <v>71</v>
      </c>
      <c r="N84" s="18" t="s">
        <v>73</v>
      </c>
      <c r="O84" s="18" t="s">
        <v>75</v>
      </c>
      <c r="P84" s="11"/>
      <c r="Q84" s="9" t="s">
        <v>76</v>
      </c>
      <c r="R84" s="12"/>
      <c r="S84" s="18"/>
      <c r="U84" s="12"/>
      <c r="V84" s="12" t="s">
        <v>78</v>
      </c>
      <c r="W84" s="15"/>
      <c r="X84" s="15"/>
      <c r="Y84" s="15"/>
      <c r="Z84" s="15"/>
      <c r="AA84" s="15"/>
      <c r="AB84" s="15"/>
      <c r="AC84" s="15"/>
      <c r="AD84" s="15"/>
      <c r="AE84" s="15"/>
      <c r="AF84" s="15"/>
      <c r="AG84" s="15"/>
      <c r="AH84" s="15"/>
      <c r="AI84" s="9"/>
      <c r="AJ84" s="11"/>
    </row>
    <row r="85" spans="11:96">
      <c r="K85" s="15"/>
      <c r="L85" s="11"/>
      <c r="M85" s="18" t="s">
        <v>84</v>
      </c>
      <c r="N85" s="18"/>
      <c r="O85" s="18" t="s">
        <v>85</v>
      </c>
      <c r="P85" s="11"/>
      <c r="Q85" s="9" t="s">
        <v>77</v>
      </c>
      <c r="R85" s="12"/>
      <c r="S85" s="18"/>
      <c r="U85" s="12"/>
      <c r="V85" s="12" t="s">
        <v>79</v>
      </c>
      <c r="W85" s="15"/>
      <c r="X85" s="15"/>
      <c r="Y85" s="15"/>
      <c r="Z85" s="15"/>
      <c r="AA85" s="15"/>
      <c r="AB85" s="15"/>
      <c r="AC85" s="15"/>
      <c r="AD85" s="15"/>
      <c r="AE85" s="15"/>
      <c r="AF85" s="15"/>
      <c r="AG85" s="15"/>
      <c r="AH85" s="15"/>
      <c r="AI85" s="9"/>
      <c r="AJ85" s="11"/>
    </row>
    <row r="86" spans="11:96">
      <c r="K86" s="15"/>
      <c r="L86" s="11"/>
      <c r="M86" s="18" t="s">
        <v>86</v>
      </c>
      <c r="N86" s="18"/>
      <c r="O86" s="18" t="s">
        <v>87</v>
      </c>
      <c r="P86" s="11"/>
      <c r="Q86" s="9" t="s">
        <v>77</v>
      </c>
      <c r="R86" s="12"/>
      <c r="S86" s="18"/>
      <c r="U86" s="12"/>
      <c r="V86" s="12" t="s">
        <v>79</v>
      </c>
      <c r="W86" s="15"/>
      <c r="X86" s="15"/>
      <c r="Y86" s="15"/>
      <c r="Z86" s="15"/>
      <c r="AA86" s="15"/>
      <c r="AB86" s="15"/>
      <c r="AC86" s="15"/>
      <c r="AD86" s="15"/>
      <c r="AE86" s="15"/>
      <c r="AF86" s="15"/>
      <c r="AG86" s="15"/>
      <c r="AH86" s="15"/>
      <c r="AI86" s="9"/>
      <c r="AJ86" s="11"/>
    </row>
    <row r="87" spans="11:96">
      <c r="K87" s="15"/>
      <c r="L87" s="11"/>
      <c r="M87" s="18" t="s">
        <v>88</v>
      </c>
      <c r="N87" s="18"/>
      <c r="O87" s="18" t="s">
        <v>89</v>
      </c>
      <c r="P87" s="11"/>
      <c r="Q87" s="9" t="s">
        <v>77</v>
      </c>
      <c r="R87" s="12"/>
      <c r="S87" s="18"/>
      <c r="U87" s="12"/>
      <c r="V87" s="12" t="s">
        <v>79</v>
      </c>
      <c r="W87" s="15"/>
      <c r="X87" s="15"/>
      <c r="Y87" s="15"/>
      <c r="Z87" s="15"/>
      <c r="AA87" s="15"/>
      <c r="AB87" s="15"/>
      <c r="AC87" s="15"/>
      <c r="AD87" s="15"/>
      <c r="AE87" s="15"/>
      <c r="AF87" s="15"/>
      <c r="AG87" s="15"/>
      <c r="AH87" s="15"/>
      <c r="AI87" s="9"/>
      <c r="AJ87" s="11"/>
    </row>
    <row r="88" spans="11:96">
      <c r="K88" s="15"/>
      <c r="L88" s="11"/>
      <c r="M88" s="18" t="s">
        <v>90</v>
      </c>
      <c r="N88" s="18"/>
      <c r="O88" s="18" t="s">
        <v>91</v>
      </c>
      <c r="P88" s="11"/>
      <c r="Q88" s="9" t="s">
        <v>77</v>
      </c>
      <c r="R88" s="12"/>
      <c r="S88" s="18"/>
      <c r="U88" s="12"/>
      <c r="V88" s="12" t="s">
        <v>79</v>
      </c>
      <c r="W88" s="15"/>
      <c r="X88" s="15"/>
      <c r="Y88" s="15"/>
      <c r="Z88" s="15"/>
      <c r="AA88" s="15"/>
      <c r="AB88" s="15"/>
      <c r="AC88" s="15"/>
      <c r="AD88" s="15"/>
      <c r="AE88" s="15"/>
      <c r="AF88" s="15"/>
      <c r="AG88" s="15"/>
      <c r="AH88" s="15"/>
      <c r="AI88" s="9"/>
      <c r="AJ88" s="11"/>
    </row>
    <row r="89" spans="11:96">
      <c r="K89" s="15"/>
      <c r="L89" s="11"/>
      <c r="M89" s="18" t="s">
        <v>92</v>
      </c>
      <c r="N89" s="18"/>
      <c r="O89" s="18" t="s">
        <v>93</v>
      </c>
      <c r="P89" s="11"/>
      <c r="Q89" s="9" t="s">
        <v>77</v>
      </c>
      <c r="R89" s="12"/>
      <c r="S89" s="18"/>
      <c r="U89" s="12"/>
      <c r="V89" s="12" t="s">
        <v>79</v>
      </c>
      <c r="W89" s="15"/>
      <c r="X89" s="15"/>
      <c r="Y89" s="15"/>
      <c r="Z89" s="15"/>
      <c r="AA89" s="15"/>
      <c r="AB89" s="15"/>
      <c r="AC89" s="15"/>
      <c r="AD89" s="15"/>
      <c r="AE89" s="15"/>
      <c r="AF89" s="15"/>
      <c r="AG89" s="15"/>
      <c r="AH89" s="15"/>
      <c r="AI89" s="9"/>
      <c r="AJ89" s="11"/>
    </row>
    <row r="90" spans="11:96">
      <c r="K90" s="15"/>
      <c r="L90" s="11"/>
      <c r="M90" s="18" t="s">
        <v>94</v>
      </c>
      <c r="N90" s="18"/>
      <c r="O90" s="18" t="s">
        <v>95</v>
      </c>
      <c r="P90" s="11"/>
      <c r="Q90" s="9" t="s">
        <v>77</v>
      </c>
      <c r="R90" s="12"/>
      <c r="S90" s="18"/>
      <c r="U90" s="12"/>
      <c r="V90" s="12" t="s">
        <v>79</v>
      </c>
      <c r="W90" s="15"/>
      <c r="X90" s="15"/>
      <c r="Y90" s="15"/>
      <c r="Z90" s="15"/>
      <c r="AA90" s="15"/>
      <c r="AB90" s="15"/>
      <c r="AC90" s="15"/>
      <c r="AD90" s="15"/>
      <c r="AE90" s="15"/>
      <c r="AF90" s="15"/>
      <c r="AG90" s="15"/>
      <c r="AH90" s="15"/>
      <c r="AI90" s="9"/>
      <c r="AJ90" s="11"/>
    </row>
    <row r="91" spans="11:96">
      <c r="K91" s="15"/>
      <c r="L91" s="11"/>
      <c r="M91" s="18" t="s">
        <v>96</v>
      </c>
      <c r="N91" s="18"/>
      <c r="O91" s="18" t="s">
        <v>97</v>
      </c>
      <c r="P91" s="11"/>
      <c r="Q91" s="9" t="s">
        <v>77</v>
      </c>
      <c r="R91" s="12"/>
      <c r="S91" s="18"/>
      <c r="U91" s="12"/>
      <c r="V91" s="12" t="s">
        <v>79</v>
      </c>
      <c r="W91" s="15"/>
      <c r="X91" s="15"/>
      <c r="Y91" s="15"/>
      <c r="Z91" s="15"/>
      <c r="AA91" s="15"/>
      <c r="AB91" s="15"/>
      <c r="AC91" s="15"/>
      <c r="AD91" s="15"/>
      <c r="AE91" s="15"/>
      <c r="AF91" s="15"/>
      <c r="AG91" s="15"/>
      <c r="AH91" s="15"/>
      <c r="AI91" s="9"/>
      <c r="AJ91" s="11"/>
    </row>
    <row r="92" spans="11:96">
      <c r="K92" s="15"/>
      <c r="L92" s="11"/>
      <c r="M92" s="18" t="s">
        <v>98</v>
      </c>
      <c r="N92" s="18"/>
      <c r="O92" s="18" t="s">
        <v>99</v>
      </c>
      <c r="P92" s="11"/>
      <c r="Q92" s="9" t="s">
        <v>77</v>
      </c>
      <c r="R92" s="12"/>
      <c r="S92" s="18"/>
      <c r="U92" s="12"/>
      <c r="V92" s="12" t="s">
        <v>79</v>
      </c>
      <c r="W92" s="15"/>
      <c r="X92" s="15"/>
      <c r="Y92" s="15"/>
      <c r="Z92" s="15"/>
      <c r="AA92" s="15"/>
      <c r="AB92" s="15"/>
      <c r="AC92" s="15"/>
      <c r="AD92" s="15"/>
      <c r="AE92" s="15"/>
      <c r="AF92" s="15"/>
      <c r="AG92" s="15"/>
      <c r="AH92" s="15"/>
      <c r="AI92" s="9"/>
      <c r="AJ92" s="11"/>
    </row>
    <row r="93" spans="11:96">
      <c r="K93" s="15"/>
      <c r="L93" s="11"/>
      <c r="M93" s="18" t="s">
        <v>100</v>
      </c>
      <c r="N93" s="18"/>
      <c r="O93" s="18" t="s">
        <v>101</v>
      </c>
      <c r="P93" s="11"/>
      <c r="Q93" s="9" t="s">
        <v>77</v>
      </c>
      <c r="R93" s="12"/>
      <c r="S93" s="18"/>
      <c r="U93" s="12"/>
      <c r="V93" s="12" t="s">
        <v>79</v>
      </c>
      <c r="W93" s="15"/>
      <c r="X93" s="15"/>
      <c r="Y93" s="15"/>
      <c r="Z93" s="15"/>
      <c r="AA93" s="15"/>
      <c r="AB93" s="15"/>
      <c r="AC93" s="15"/>
      <c r="AD93" s="15"/>
      <c r="AE93" s="15"/>
      <c r="AF93" s="15"/>
      <c r="AG93" s="15"/>
      <c r="AH93" s="15"/>
      <c r="AI93" s="9"/>
      <c r="AJ93" s="11"/>
    </row>
    <row r="94" spans="11:96">
      <c r="K94" s="15"/>
      <c r="L94" s="11"/>
      <c r="M94" s="18" t="s">
        <v>102</v>
      </c>
      <c r="N94" s="18"/>
      <c r="O94" s="18" t="s">
        <v>103</v>
      </c>
      <c r="P94" s="11"/>
      <c r="Q94" s="9" t="s">
        <v>77</v>
      </c>
      <c r="R94" s="12"/>
      <c r="S94" s="18"/>
      <c r="U94" s="12"/>
      <c r="V94" s="12" t="s">
        <v>79</v>
      </c>
      <c r="W94" s="15"/>
      <c r="X94" s="15"/>
      <c r="Y94" s="15"/>
      <c r="Z94" s="15"/>
      <c r="AA94" s="15"/>
      <c r="AB94" s="15"/>
      <c r="AC94" s="15"/>
      <c r="AD94" s="15"/>
      <c r="AE94" s="15"/>
      <c r="AF94" s="15"/>
      <c r="AG94" s="15"/>
      <c r="AH94" s="15"/>
      <c r="AI94" s="9"/>
      <c r="AJ94" s="11"/>
    </row>
    <row r="95" spans="11:96">
      <c r="K95" s="15"/>
      <c r="L95" s="11"/>
      <c r="M95" s="18" t="s">
        <v>104</v>
      </c>
      <c r="N95" s="18"/>
      <c r="O95" s="18" t="s">
        <v>105</v>
      </c>
      <c r="P95" s="11"/>
      <c r="Q95" s="9" t="s">
        <v>77</v>
      </c>
      <c r="R95" s="12"/>
      <c r="S95" s="18"/>
      <c r="U95" s="12"/>
      <c r="V95" s="12" t="s">
        <v>79</v>
      </c>
      <c r="W95" s="15"/>
      <c r="X95" s="15"/>
      <c r="Y95" s="15"/>
      <c r="Z95" s="15"/>
      <c r="AA95" s="15"/>
      <c r="AB95" s="15"/>
      <c r="AC95" s="15"/>
      <c r="AD95" s="15"/>
      <c r="AE95" s="15"/>
      <c r="AF95" s="15"/>
      <c r="AG95" s="15"/>
      <c r="AH95" s="15"/>
      <c r="AI95" s="9"/>
      <c r="AJ95" s="11"/>
    </row>
    <row r="96" spans="11:96">
      <c r="K96" s="15"/>
      <c r="L96" s="11"/>
      <c r="M96" s="18" t="s">
        <v>106</v>
      </c>
      <c r="N96" s="18"/>
      <c r="O96" s="18" t="s">
        <v>107</v>
      </c>
      <c r="P96" s="11"/>
      <c r="Q96" s="9" t="s">
        <v>77</v>
      </c>
      <c r="R96" s="12"/>
      <c r="S96" s="18"/>
      <c r="U96" s="12"/>
      <c r="V96" s="12" t="s">
        <v>79</v>
      </c>
      <c r="W96" s="15"/>
      <c r="X96" s="15"/>
      <c r="Y96" s="15"/>
      <c r="Z96" s="15"/>
      <c r="AA96" s="15"/>
      <c r="AB96" s="15"/>
      <c r="AC96" s="15"/>
      <c r="AD96" s="15"/>
      <c r="AE96" s="15"/>
      <c r="AF96" s="15"/>
      <c r="AG96" s="15"/>
      <c r="AH96" s="15"/>
      <c r="AI96" s="9"/>
      <c r="AJ96" s="11"/>
    </row>
    <row r="97" spans="11:36">
      <c r="K97" s="15"/>
      <c r="L97" s="11"/>
      <c r="M97" s="18" t="s">
        <v>108</v>
      </c>
      <c r="N97" s="18"/>
      <c r="O97" s="18" t="s">
        <v>109</v>
      </c>
      <c r="P97" s="11"/>
      <c r="Q97" s="9" t="s">
        <v>77</v>
      </c>
      <c r="R97" s="12"/>
      <c r="S97" s="18"/>
      <c r="U97" s="12"/>
      <c r="V97" s="12" t="s">
        <v>79</v>
      </c>
      <c r="W97" s="15"/>
      <c r="X97" s="15"/>
      <c r="Y97" s="15"/>
      <c r="Z97" s="15"/>
      <c r="AA97" s="15"/>
      <c r="AB97" s="15"/>
      <c r="AC97" s="15"/>
      <c r="AD97" s="15"/>
      <c r="AE97" s="15"/>
      <c r="AF97" s="15"/>
      <c r="AG97" s="15"/>
      <c r="AH97" s="15"/>
      <c r="AI97" s="9"/>
      <c r="AJ97" s="11"/>
    </row>
    <row r="98" spans="11:36">
      <c r="K98" s="15"/>
      <c r="L98" s="11"/>
      <c r="M98" s="18" t="s">
        <v>110</v>
      </c>
      <c r="N98" s="18"/>
      <c r="O98" s="18" t="s">
        <v>111</v>
      </c>
      <c r="P98" s="11"/>
      <c r="Q98" s="9" t="s">
        <v>77</v>
      </c>
      <c r="R98" s="12"/>
      <c r="S98" s="18"/>
      <c r="U98" s="12"/>
      <c r="V98" s="12" t="s">
        <v>79</v>
      </c>
      <c r="W98" s="15"/>
      <c r="X98" s="15"/>
      <c r="Y98" s="15"/>
      <c r="Z98" s="15"/>
      <c r="AA98" s="15"/>
      <c r="AB98" s="15"/>
      <c r="AC98" s="15"/>
      <c r="AD98" s="15"/>
      <c r="AE98" s="15"/>
      <c r="AF98" s="15"/>
      <c r="AG98" s="15"/>
      <c r="AH98" s="15"/>
      <c r="AI98" s="9"/>
      <c r="AJ98" s="11"/>
    </row>
    <row r="99" spans="11:36">
      <c r="K99" s="15"/>
      <c r="L99" s="11"/>
      <c r="M99" s="18" t="s">
        <v>112</v>
      </c>
      <c r="N99" s="18"/>
      <c r="O99" s="18" t="s">
        <v>113</v>
      </c>
      <c r="P99" s="11"/>
      <c r="Q99" s="9" t="s">
        <v>77</v>
      </c>
      <c r="R99" s="12"/>
      <c r="S99" s="18"/>
      <c r="U99" s="12"/>
      <c r="V99" s="12" t="s">
        <v>79</v>
      </c>
      <c r="W99" s="15"/>
      <c r="X99" s="15"/>
      <c r="Y99" s="15"/>
      <c r="Z99" s="15"/>
      <c r="AA99" s="15"/>
      <c r="AB99" s="15"/>
      <c r="AC99" s="15"/>
      <c r="AD99" s="15"/>
      <c r="AE99" s="15"/>
      <c r="AF99" s="15"/>
      <c r="AG99" s="15"/>
      <c r="AH99" s="15"/>
      <c r="AI99" s="9"/>
      <c r="AJ99" s="11"/>
    </row>
    <row r="100" spans="11:36">
      <c r="K100" s="15"/>
      <c r="L100" s="11"/>
      <c r="M100" s="9" t="s">
        <v>114</v>
      </c>
      <c r="N100" s="18"/>
      <c r="O100" s="9" t="s">
        <v>115</v>
      </c>
      <c r="P100" s="11"/>
      <c r="Q100" s="9" t="s">
        <v>77</v>
      </c>
      <c r="R100" s="12"/>
      <c r="S100" s="18"/>
      <c r="U100" s="12"/>
      <c r="V100" s="12" t="s">
        <v>79</v>
      </c>
      <c r="W100" s="15"/>
      <c r="X100" s="15"/>
      <c r="Y100" s="15"/>
      <c r="Z100" s="15"/>
      <c r="AA100" s="15"/>
      <c r="AB100" s="15"/>
      <c r="AC100" s="15"/>
      <c r="AD100" s="15"/>
      <c r="AE100" s="15"/>
      <c r="AF100" s="15"/>
      <c r="AG100" s="15"/>
      <c r="AH100" s="15"/>
      <c r="AI100" s="9"/>
      <c r="AJ100" s="11"/>
    </row>
    <row r="101" spans="11:36">
      <c r="K101" s="15"/>
      <c r="L101" s="11"/>
      <c r="M101" s="9" t="s">
        <v>116</v>
      </c>
      <c r="N101" s="18"/>
      <c r="O101" s="9" t="s">
        <v>117</v>
      </c>
      <c r="P101" s="11"/>
      <c r="Q101" s="9" t="s">
        <v>77</v>
      </c>
      <c r="R101" s="12"/>
      <c r="S101" s="18"/>
      <c r="U101" s="12"/>
      <c r="V101" s="12" t="s">
        <v>79</v>
      </c>
      <c r="W101" s="15"/>
      <c r="X101" s="15"/>
      <c r="Y101" s="15"/>
      <c r="Z101" s="15"/>
      <c r="AA101" s="15"/>
      <c r="AB101" s="15"/>
      <c r="AC101" s="15"/>
      <c r="AD101" s="15"/>
      <c r="AE101" s="15"/>
      <c r="AF101" s="15"/>
      <c r="AG101" s="15"/>
      <c r="AH101" s="15"/>
      <c r="AI101" s="9"/>
      <c r="AJ101" s="11"/>
    </row>
    <row r="102" spans="11:36">
      <c r="K102" s="15"/>
      <c r="L102" s="11"/>
      <c r="M102" s="9" t="s">
        <v>118</v>
      </c>
      <c r="N102" s="18"/>
      <c r="O102" s="9" t="s">
        <v>119</v>
      </c>
      <c r="P102" s="11"/>
      <c r="Q102" s="9" t="s">
        <v>77</v>
      </c>
      <c r="R102" s="12"/>
      <c r="S102" s="18"/>
      <c r="U102" s="12"/>
      <c r="V102" s="12" t="s">
        <v>79</v>
      </c>
      <c r="W102" s="15"/>
      <c r="X102" s="15"/>
      <c r="Y102" s="15"/>
      <c r="Z102" s="15"/>
      <c r="AA102" s="15"/>
      <c r="AB102" s="15"/>
      <c r="AC102" s="15"/>
      <c r="AD102" s="15"/>
      <c r="AE102" s="15"/>
      <c r="AF102" s="15"/>
      <c r="AG102" s="15"/>
      <c r="AH102" s="15"/>
      <c r="AI102" s="9"/>
      <c r="AJ102" s="11"/>
    </row>
    <row r="103" spans="11:36">
      <c r="K103" s="15"/>
      <c r="L103" s="11"/>
      <c r="M103" s="9" t="s">
        <v>120</v>
      </c>
      <c r="N103" s="18"/>
      <c r="O103" s="9" t="s">
        <v>121</v>
      </c>
      <c r="P103" s="11"/>
      <c r="Q103" s="9" t="s">
        <v>77</v>
      </c>
      <c r="R103" s="12"/>
      <c r="S103" s="18"/>
      <c r="U103" s="12"/>
      <c r="V103" s="12" t="s">
        <v>79</v>
      </c>
      <c r="W103" s="15"/>
      <c r="X103" s="15"/>
      <c r="Y103" s="15"/>
      <c r="Z103" s="15"/>
      <c r="AA103" s="15"/>
      <c r="AB103" s="15"/>
      <c r="AC103" s="15"/>
      <c r="AD103" s="15"/>
      <c r="AE103" s="15"/>
      <c r="AF103" s="15"/>
      <c r="AG103" s="15"/>
      <c r="AH103" s="15"/>
      <c r="AI103" s="9"/>
      <c r="AJ103" s="11"/>
    </row>
    <row r="104" spans="11:36">
      <c r="K104" s="15"/>
      <c r="L104" s="11"/>
      <c r="M104" s="9"/>
      <c r="N104" s="18"/>
      <c r="O104" s="9"/>
      <c r="P104" s="11"/>
      <c r="Q104" s="9"/>
      <c r="R104" s="12"/>
      <c r="S104" s="18"/>
      <c r="T104" s="12"/>
      <c r="U104" s="12"/>
      <c r="V104" s="12"/>
      <c r="W104" s="15"/>
      <c r="X104" s="15"/>
      <c r="Y104" s="15"/>
      <c r="Z104" s="15"/>
      <c r="AA104" s="15"/>
      <c r="AB104" s="15"/>
      <c r="AC104" s="15"/>
      <c r="AD104" s="15"/>
      <c r="AE104" s="15"/>
      <c r="AF104" s="15"/>
      <c r="AG104" s="15"/>
      <c r="AH104" s="15"/>
      <c r="AI104" s="9"/>
      <c r="AJ104" s="11"/>
    </row>
    <row r="105" spans="11:36">
      <c r="K105" s="15"/>
      <c r="L105" s="11"/>
      <c r="M105" s="15"/>
      <c r="N105" s="18"/>
      <c r="O105" s="15"/>
      <c r="P105" s="34"/>
      <c r="Q105" s="9"/>
      <c r="R105" s="12"/>
      <c r="S105" s="18"/>
      <c r="T105" s="12"/>
      <c r="U105" s="12"/>
      <c r="V105" s="12"/>
      <c r="W105" s="15"/>
      <c r="X105" s="15"/>
      <c r="Y105" s="15"/>
      <c r="Z105" s="15"/>
      <c r="AA105" s="15"/>
      <c r="AB105" s="15"/>
      <c r="AC105" s="15"/>
      <c r="AD105" s="15"/>
      <c r="AE105" s="15"/>
      <c r="AF105" s="15"/>
      <c r="AG105" s="15"/>
      <c r="AH105" s="15"/>
      <c r="AI105" s="9"/>
      <c r="AJ105" s="11"/>
    </row>
    <row r="106" spans="11:36">
      <c r="K106" s="15"/>
      <c r="L106" s="11"/>
      <c r="M106" s="15"/>
      <c r="N106" s="18"/>
      <c r="O106" s="15"/>
      <c r="P106" s="34"/>
      <c r="Q106" s="9"/>
      <c r="R106" s="12"/>
      <c r="S106" s="18"/>
      <c r="T106" s="12"/>
      <c r="U106" s="12"/>
      <c r="V106" s="12"/>
      <c r="W106" s="15"/>
      <c r="X106" s="15"/>
      <c r="Y106" s="15"/>
      <c r="Z106" s="15"/>
      <c r="AA106" s="15"/>
      <c r="AB106" s="15"/>
      <c r="AC106" s="15"/>
      <c r="AD106" s="15"/>
      <c r="AE106" s="15"/>
      <c r="AF106" s="15"/>
      <c r="AG106" s="15"/>
      <c r="AH106" s="15"/>
      <c r="AI106" s="9"/>
      <c r="AJ106" s="11"/>
    </row>
    <row r="107" spans="11:36">
      <c r="K107" s="15"/>
      <c r="L107" s="11"/>
      <c r="M107" s="15"/>
      <c r="N107" s="18"/>
      <c r="O107" s="15"/>
      <c r="P107" s="34"/>
      <c r="Q107" s="9"/>
      <c r="R107" s="12"/>
      <c r="S107" s="18"/>
      <c r="T107" s="12"/>
      <c r="U107" s="12"/>
      <c r="V107" s="12"/>
      <c r="W107" s="15"/>
      <c r="X107" s="15"/>
      <c r="Y107" s="15"/>
      <c r="Z107" s="15"/>
      <c r="AA107" s="15"/>
      <c r="AB107" s="15"/>
      <c r="AC107" s="15"/>
      <c r="AD107" s="15"/>
      <c r="AE107" s="15"/>
      <c r="AF107" s="15"/>
      <c r="AG107" s="15"/>
      <c r="AH107" s="15"/>
      <c r="AI107" s="9"/>
      <c r="AJ107" s="11"/>
    </row>
    <row r="108" spans="11:36">
      <c r="K108" s="15"/>
      <c r="L108" s="11"/>
      <c r="M108" s="15"/>
      <c r="N108" s="18"/>
      <c r="O108" s="15"/>
      <c r="P108" s="34"/>
      <c r="Q108" s="9"/>
      <c r="R108" s="12"/>
      <c r="S108" s="18"/>
      <c r="T108" s="12"/>
      <c r="U108" s="12"/>
      <c r="V108" s="12"/>
      <c r="W108" s="15"/>
      <c r="X108" s="15"/>
      <c r="Y108" s="15"/>
      <c r="Z108" s="15"/>
      <c r="AA108" s="15"/>
      <c r="AB108" s="15"/>
      <c r="AC108" s="15"/>
      <c r="AD108" s="15"/>
      <c r="AE108" s="15"/>
      <c r="AF108" s="15"/>
      <c r="AG108" s="15"/>
      <c r="AH108" s="15"/>
      <c r="AI108" s="9"/>
      <c r="AJ108" s="11"/>
    </row>
    <row r="109" spans="11:36">
      <c r="K109" s="15"/>
      <c r="L109" s="11"/>
      <c r="M109" s="15"/>
      <c r="N109" s="18"/>
      <c r="O109" s="15"/>
      <c r="P109" s="34"/>
      <c r="Q109" s="9"/>
      <c r="R109" s="12"/>
      <c r="S109" s="18"/>
      <c r="T109" s="12"/>
      <c r="U109" s="12"/>
      <c r="V109" s="12"/>
      <c r="W109" s="15"/>
      <c r="X109" s="15"/>
      <c r="Y109" s="15"/>
      <c r="Z109" s="15"/>
      <c r="AA109" s="15"/>
      <c r="AB109" s="15"/>
      <c r="AC109" s="15"/>
      <c r="AD109" s="15"/>
      <c r="AE109" s="15"/>
      <c r="AF109" s="15"/>
      <c r="AG109" s="15"/>
      <c r="AH109" s="15"/>
      <c r="AI109" s="9"/>
      <c r="AJ109" s="11"/>
    </row>
    <row r="110" spans="11:36">
      <c r="K110" s="15"/>
      <c r="L110" s="11"/>
      <c r="M110" s="15"/>
      <c r="N110" s="18"/>
      <c r="O110" s="15"/>
      <c r="P110" s="34"/>
      <c r="Q110" s="9"/>
      <c r="R110" s="12"/>
      <c r="S110" s="18"/>
      <c r="T110" s="12"/>
      <c r="U110" s="12"/>
      <c r="V110" s="12"/>
      <c r="W110" s="15"/>
      <c r="X110" s="15"/>
      <c r="Y110" s="15"/>
      <c r="Z110" s="15"/>
      <c r="AA110" s="15"/>
      <c r="AB110" s="15"/>
      <c r="AC110" s="15"/>
      <c r="AD110" s="15"/>
      <c r="AE110" s="15"/>
      <c r="AF110" s="15"/>
      <c r="AG110" s="15"/>
      <c r="AH110" s="15"/>
      <c r="AI110" s="9"/>
      <c r="AJ110" s="11"/>
    </row>
    <row r="111" spans="11:36">
      <c r="K111" s="15"/>
      <c r="L111" s="11"/>
      <c r="M111" s="15"/>
      <c r="N111" s="18"/>
      <c r="O111" s="15"/>
      <c r="P111" s="34"/>
      <c r="Q111" s="9"/>
      <c r="R111" s="12"/>
      <c r="S111" s="18"/>
      <c r="T111" s="12"/>
      <c r="U111" s="12"/>
      <c r="V111" s="12"/>
      <c r="W111" s="15"/>
      <c r="X111" s="15"/>
      <c r="Y111" s="15"/>
      <c r="Z111" s="15"/>
      <c r="AA111" s="15"/>
      <c r="AB111" s="15"/>
      <c r="AC111" s="15"/>
      <c r="AD111" s="15"/>
      <c r="AE111" s="15"/>
      <c r="AF111" s="15"/>
      <c r="AG111" s="15"/>
      <c r="AH111" s="15"/>
      <c r="AI111" s="9"/>
      <c r="AJ111" s="11"/>
    </row>
    <row r="112" spans="11:36">
      <c r="K112" s="15"/>
      <c r="L112" s="11"/>
      <c r="M112" s="15"/>
      <c r="N112" s="18"/>
      <c r="O112" s="15"/>
      <c r="P112" s="34"/>
      <c r="Q112" s="9"/>
      <c r="R112" s="12"/>
      <c r="S112" s="18"/>
      <c r="T112" s="12"/>
      <c r="U112" s="12"/>
      <c r="V112" s="12"/>
      <c r="W112" s="15"/>
      <c r="X112" s="15"/>
      <c r="Y112" s="15"/>
      <c r="Z112" s="15"/>
      <c r="AA112" s="15"/>
      <c r="AB112" s="15"/>
      <c r="AC112" s="15"/>
      <c r="AD112" s="15"/>
      <c r="AE112" s="15"/>
      <c r="AF112" s="15"/>
      <c r="AG112" s="15"/>
      <c r="AH112" s="15"/>
      <c r="AI112" s="9"/>
      <c r="AJ112" s="11"/>
    </row>
    <row r="113" spans="11:36">
      <c r="K113" s="15"/>
      <c r="L113" s="11"/>
      <c r="M113" s="15"/>
      <c r="N113" s="18"/>
      <c r="O113" s="15"/>
      <c r="P113" s="34"/>
      <c r="Q113" s="9"/>
      <c r="R113" s="12"/>
      <c r="S113" s="18"/>
      <c r="T113" s="12"/>
      <c r="U113" s="12"/>
      <c r="V113" s="12"/>
      <c r="W113" s="15"/>
      <c r="X113" s="15"/>
      <c r="Y113" s="15"/>
      <c r="Z113" s="15"/>
      <c r="AA113" s="15"/>
      <c r="AB113" s="15"/>
      <c r="AC113" s="15"/>
      <c r="AD113" s="15"/>
      <c r="AE113" s="15"/>
      <c r="AF113" s="15"/>
      <c r="AG113" s="15"/>
      <c r="AH113" s="15"/>
      <c r="AI113" s="9"/>
      <c r="AJ113" s="11"/>
    </row>
    <row r="114" spans="11:36">
      <c r="K114" s="15"/>
      <c r="L114" s="11"/>
      <c r="M114" s="15"/>
      <c r="N114" s="18"/>
      <c r="O114" s="15"/>
      <c r="P114" s="34"/>
      <c r="Q114" s="9"/>
      <c r="R114" s="12"/>
      <c r="S114" s="18"/>
      <c r="T114" s="12"/>
      <c r="U114" s="12"/>
      <c r="V114" s="12"/>
      <c r="W114" s="15"/>
      <c r="X114" s="15"/>
      <c r="Y114" s="15"/>
      <c r="Z114" s="15"/>
      <c r="AA114" s="15"/>
      <c r="AB114" s="15"/>
      <c r="AC114" s="15"/>
      <c r="AD114" s="15"/>
      <c r="AE114" s="15"/>
      <c r="AF114" s="15"/>
      <c r="AG114" s="15"/>
      <c r="AH114" s="15"/>
      <c r="AI114" s="9"/>
      <c r="AJ114" s="11"/>
    </row>
    <row r="115" spans="11:36">
      <c r="K115" s="15"/>
      <c r="L115" s="11"/>
      <c r="M115" s="15"/>
      <c r="N115" s="18"/>
      <c r="O115" s="15"/>
      <c r="P115" s="34"/>
      <c r="Q115" s="9"/>
      <c r="R115" s="12"/>
      <c r="S115" s="18"/>
      <c r="T115" s="12"/>
      <c r="U115" s="12"/>
      <c r="V115" s="12"/>
      <c r="W115" s="15"/>
      <c r="X115" s="15"/>
      <c r="Y115" s="15"/>
      <c r="Z115" s="15"/>
      <c r="AA115" s="15"/>
      <c r="AB115" s="15"/>
      <c r="AC115" s="15"/>
      <c r="AD115" s="15"/>
      <c r="AE115" s="15"/>
      <c r="AF115" s="15"/>
      <c r="AG115" s="15"/>
      <c r="AH115" s="15"/>
      <c r="AI115" s="9"/>
      <c r="AJ115" s="11"/>
    </row>
    <row r="116" spans="11:36">
      <c r="K116" s="15"/>
      <c r="L116" s="11"/>
      <c r="M116" s="15"/>
      <c r="N116" s="18"/>
      <c r="O116" s="15"/>
      <c r="P116" s="34"/>
      <c r="Q116" s="9"/>
      <c r="R116" s="12"/>
      <c r="S116" s="18"/>
      <c r="T116" s="12"/>
      <c r="U116" s="12"/>
      <c r="V116" s="12"/>
      <c r="W116" s="15"/>
      <c r="X116" s="15"/>
      <c r="Y116" s="15"/>
      <c r="Z116" s="15"/>
      <c r="AA116" s="15"/>
      <c r="AB116" s="15"/>
      <c r="AC116" s="15"/>
      <c r="AD116" s="15"/>
      <c r="AE116" s="15"/>
      <c r="AF116" s="15"/>
      <c r="AG116" s="15"/>
      <c r="AH116" s="15"/>
      <c r="AI116" s="9"/>
      <c r="AJ116" s="11"/>
    </row>
    <row r="117" spans="11:36">
      <c r="K117" s="15"/>
      <c r="L117" s="11"/>
      <c r="M117" s="15"/>
      <c r="N117" s="18"/>
      <c r="O117" s="15"/>
      <c r="P117" s="34"/>
      <c r="Q117" s="9"/>
      <c r="R117" s="12"/>
      <c r="S117" s="9"/>
      <c r="T117" s="12"/>
      <c r="U117" s="12"/>
      <c r="V117" s="12"/>
      <c r="W117" s="15"/>
      <c r="X117" s="15"/>
      <c r="Y117" s="15"/>
      <c r="Z117" s="15"/>
      <c r="AA117" s="15"/>
      <c r="AB117" s="15"/>
      <c r="AC117" s="15"/>
      <c r="AD117" s="15"/>
      <c r="AE117" s="15"/>
      <c r="AF117" s="15"/>
      <c r="AG117" s="15"/>
      <c r="AH117" s="15"/>
      <c r="AI117" s="9"/>
      <c r="AJ117" s="11"/>
    </row>
    <row r="118" spans="11:36">
      <c r="K118" s="15"/>
      <c r="L118" s="11"/>
      <c r="M118" s="15"/>
      <c r="N118" s="18"/>
      <c r="O118" s="15"/>
      <c r="P118" s="34"/>
      <c r="Q118" s="9"/>
      <c r="R118" s="12"/>
      <c r="S118" s="18"/>
      <c r="T118" s="12"/>
      <c r="U118" s="12"/>
      <c r="V118" s="12"/>
      <c r="W118" s="15"/>
      <c r="X118" s="15"/>
      <c r="Y118" s="15"/>
      <c r="Z118" s="15"/>
      <c r="AA118" s="15"/>
      <c r="AB118" s="15"/>
      <c r="AC118" s="15"/>
      <c r="AD118" s="15"/>
      <c r="AE118" s="15"/>
      <c r="AF118" s="15"/>
      <c r="AG118" s="15"/>
      <c r="AH118" s="15"/>
      <c r="AI118" s="9"/>
      <c r="AJ118" s="11"/>
    </row>
    <row r="119" spans="11:36">
      <c r="K119" s="15"/>
      <c r="L119" s="11"/>
      <c r="M119" s="15"/>
      <c r="N119" s="18"/>
      <c r="O119" s="15"/>
      <c r="P119" s="34"/>
      <c r="Q119" s="9"/>
      <c r="R119" s="12"/>
      <c r="S119" s="18"/>
      <c r="T119" s="12"/>
      <c r="U119" s="12"/>
      <c r="V119" s="12"/>
      <c r="W119" s="15"/>
      <c r="X119" s="15"/>
      <c r="Y119" s="15"/>
      <c r="Z119" s="15"/>
      <c r="AA119" s="15"/>
      <c r="AB119" s="15"/>
      <c r="AC119" s="15"/>
      <c r="AD119" s="15"/>
      <c r="AE119" s="15"/>
      <c r="AF119" s="15"/>
      <c r="AG119" s="15"/>
      <c r="AH119" s="15"/>
      <c r="AI119" s="9"/>
      <c r="AJ119" s="11"/>
    </row>
    <row r="120" spans="11:36">
      <c r="K120" s="15"/>
      <c r="L120" s="11"/>
      <c r="M120" s="15"/>
      <c r="N120" s="18"/>
      <c r="O120" s="15"/>
      <c r="P120" s="34"/>
      <c r="Q120" s="9"/>
      <c r="R120" s="12"/>
      <c r="S120" s="18"/>
      <c r="T120" s="12"/>
      <c r="U120" s="12"/>
      <c r="V120" s="12"/>
      <c r="W120" s="15"/>
      <c r="X120" s="15"/>
      <c r="Y120" s="15"/>
      <c r="Z120" s="15"/>
      <c r="AA120" s="15"/>
      <c r="AB120" s="15"/>
      <c r="AC120" s="15"/>
      <c r="AD120" s="15"/>
      <c r="AE120" s="15"/>
      <c r="AF120" s="15"/>
      <c r="AG120" s="15"/>
      <c r="AH120" s="15"/>
      <c r="AI120" s="9"/>
      <c r="AJ120" s="11"/>
    </row>
    <row r="121" spans="11:36">
      <c r="K121" s="15"/>
      <c r="L121" s="11"/>
      <c r="M121" s="15"/>
      <c r="N121" s="18"/>
      <c r="O121" s="15"/>
      <c r="P121" s="34"/>
      <c r="Q121" s="9"/>
      <c r="R121" s="12"/>
      <c r="S121" s="18"/>
      <c r="T121" s="12"/>
      <c r="U121" s="12"/>
      <c r="V121" s="12"/>
      <c r="W121" s="15"/>
      <c r="X121" s="15"/>
      <c r="Y121" s="15"/>
      <c r="Z121" s="15"/>
      <c r="AA121" s="15"/>
      <c r="AB121" s="15"/>
      <c r="AC121" s="15"/>
      <c r="AD121" s="15"/>
      <c r="AE121" s="15"/>
      <c r="AF121" s="15"/>
      <c r="AG121" s="15"/>
      <c r="AH121" s="15"/>
      <c r="AI121" s="9"/>
      <c r="AJ121" s="11"/>
    </row>
    <row r="122" spans="11:36">
      <c r="K122" s="15"/>
      <c r="L122" s="11"/>
      <c r="M122" s="15"/>
      <c r="N122" s="18"/>
      <c r="O122" s="15"/>
      <c r="P122" s="34"/>
      <c r="Q122" s="9"/>
      <c r="R122" s="12"/>
      <c r="S122" s="18"/>
      <c r="T122" s="12"/>
      <c r="U122" s="12"/>
      <c r="V122" s="12"/>
      <c r="W122" s="15"/>
      <c r="X122" s="15"/>
      <c r="Y122" s="15"/>
      <c r="Z122" s="15"/>
      <c r="AA122" s="15"/>
      <c r="AB122" s="15"/>
      <c r="AC122" s="15"/>
      <c r="AD122" s="15"/>
      <c r="AE122" s="15"/>
      <c r="AF122" s="15"/>
      <c r="AG122" s="15"/>
      <c r="AH122" s="15"/>
      <c r="AI122" s="9"/>
      <c r="AJ122" s="11"/>
    </row>
    <row r="123" spans="11:36">
      <c r="K123" s="15"/>
      <c r="L123" s="11"/>
      <c r="M123" s="15"/>
      <c r="N123" s="18"/>
      <c r="O123" s="15"/>
      <c r="P123" s="34"/>
      <c r="Q123" s="9"/>
      <c r="R123" s="12"/>
      <c r="S123" s="18"/>
      <c r="T123" s="12"/>
      <c r="U123" s="12"/>
      <c r="V123" s="12"/>
      <c r="W123" s="15"/>
      <c r="X123" s="15"/>
      <c r="Y123" s="15"/>
      <c r="Z123" s="15"/>
      <c r="AA123" s="15"/>
      <c r="AB123" s="15"/>
      <c r="AC123" s="15"/>
      <c r="AD123" s="15"/>
      <c r="AE123" s="15"/>
      <c r="AF123" s="15"/>
      <c r="AG123" s="15"/>
      <c r="AH123" s="15"/>
      <c r="AI123" s="9"/>
      <c r="AJ123" s="11"/>
    </row>
    <row r="124" spans="11:36">
      <c r="K124" s="15"/>
      <c r="L124" s="11"/>
      <c r="M124" s="15"/>
      <c r="N124" s="18"/>
      <c r="O124" s="15"/>
      <c r="P124" s="34"/>
      <c r="Q124" s="9"/>
      <c r="R124" s="12"/>
      <c r="S124" s="18"/>
      <c r="T124" s="12"/>
      <c r="U124" s="12"/>
      <c r="V124" s="12"/>
      <c r="W124" s="15"/>
      <c r="X124" s="15"/>
      <c r="Y124" s="15"/>
      <c r="Z124" s="15"/>
      <c r="AA124" s="15"/>
      <c r="AB124" s="15"/>
      <c r="AC124" s="15"/>
      <c r="AD124" s="15"/>
      <c r="AE124" s="15"/>
      <c r="AF124" s="15"/>
      <c r="AG124" s="15"/>
      <c r="AH124" s="15"/>
      <c r="AI124" s="9"/>
      <c r="AJ124" s="11"/>
    </row>
    <row r="125" spans="11:36">
      <c r="K125" s="15"/>
      <c r="L125" s="11"/>
      <c r="M125" s="15"/>
      <c r="N125" s="18"/>
      <c r="O125" s="15"/>
      <c r="P125" s="34"/>
      <c r="Q125" s="9"/>
      <c r="R125" s="12"/>
      <c r="S125" s="18"/>
      <c r="T125" s="12"/>
      <c r="U125" s="12"/>
      <c r="V125" s="12"/>
      <c r="W125" s="15"/>
      <c r="X125" s="15"/>
      <c r="Y125" s="15"/>
      <c r="Z125" s="15"/>
      <c r="AA125" s="15"/>
      <c r="AB125" s="15"/>
      <c r="AC125" s="15"/>
      <c r="AD125" s="15"/>
      <c r="AE125" s="15"/>
      <c r="AF125" s="15"/>
      <c r="AG125" s="15"/>
      <c r="AH125" s="15"/>
      <c r="AI125" s="9"/>
      <c r="AJ125" s="11"/>
    </row>
    <row r="126" spans="11:36">
      <c r="K126" s="15"/>
      <c r="L126" s="11"/>
      <c r="M126" s="15"/>
      <c r="N126" s="18"/>
      <c r="O126" s="15"/>
      <c r="P126" s="34"/>
      <c r="Q126" s="9"/>
      <c r="R126" s="12"/>
      <c r="S126" s="18"/>
      <c r="T126" s="12"/>
      <c r="U126" s="12"/>
      <c r="V126" s="12"/>
      <c r="W126" s="15"/>
      <c r="X126" s="15"/>
      <c r="Y126" s="15"/>
      <c r="Z126" s="15"/>
      <c r="AA126" s="15"/>
      <c r="AB126" s="15"/>
      <c r="AC126" s="15"/>
      <c r="AD126" s="15"/>
      <c r="AE126" s="15"/>
      <c r="AF126" s="15"/>
      <c r="AG126" s="15"/>
      <c r="AH126" s="15"/>
      <c r="AI126" s="9"/>
      <c r="AJ126" s="11"/>
    </row>
    <row r="127" spans="11:36">
      <c r="K127" s="15"/>
      <c r="L127" s="11"/>
      <c r="M127" s="15"/>
      <c r="N127" s="18"/>
      <c r="O127" s="15"/>
      <c r="P127" s="34"/>
      <c r="Q127" s="9"/>
      <c r="R127" s="12"/>
      <c r="S127" s="18"/>
      <c r="T127" s="12"/>
      <c r="U127" s="12"/>
      <c r="V127" s="12"/>
      <c r="W127" s="15"/>
      <c r="X127" s="15"/>
      <c r="Y127" s="15"/>
      <c r="Z127" s="15"/>
      <c r="AA127" s="15"/>
      <c r="AB127" s="15"/>
      <c r="AC127" s="15"/>
      <c r="AD127" s="15"/>
      <c r="AE127" s="15"/>
      <c r="AF127" s="15"/>
      <c r="AG127" s="15"/>
      <c r="AH127" s="15"/>
      <c r="AI127" s="9"/>
      <c r="AJ127" s="11"/>
    </row>
    <row r="128" spans="11:36">
      <c r="K128" s="15"/>
      <c r="L128" s="11"/>
      <c r="M128" s="15"/>
      <c r="N128" s="18"/>
      <c r="O128" s="15"/>
      <c r="P128" s="34"/>
      <c r="Q128" s="9"/>
      <c r="R128" s="12"/>
      <c r="S128" s="18"/>
      <c r="T128" s="12"/>
      <c r="U128" s="12"/>
      <c r="V128" s="12"/>
      <c r="W128" s="15"/>
      <c r="X128" s="15"/>
      <c r="Y128" s="15"/>
      <c r="Z128" s="15"/>
      <c r="AA128" s="15"/>
      <c r="AB128" s="15"/>
      <c r="AC128" s="15"/>
      <c r="AD128" s="15"/>
      <c r="AE128" s="15"/>
      <c r="AF128" s="15"/>
      <c r="AG128" s="15"/>
      <c r="AH128" s="15"/>
      <c r="AI128" s="9"/>
      <c r="AJ128" s="11"/>
    </row>
    <row r="129" spans="11:36">
      <c r="K129" s="15"/>
      <c r="L129" s="11"/>
      <c r="M129" s="15"/>
      <c r="N129" s="18"/>
      <c r="O129" s="15"/>
      <c r="P129" s="34"/>
      <c r="Q129" s="9"/>
      <c r="R129" s="12"/>
      <c r="S129" s="18"/>
      <c r="T129" s="12"/>
      <c r="U129" s="12"/>
      <c r="V129" s="12"/>
      <c r="W129" s="15"/>
      <c r="X129" s="15"/>
      <c r="Y129" s="15"/>
      <c r="Z129" s="15"/>
      <c r="AA129" s="15"/>
      <c r="AB129" s="15"/>
      <c r="AC129" s="15"/>
      <c r="AD129" s="15"/>
      <c r="AE129" s="15"/>
      <c r="AF129" s="15"/>
      <c r="AG129" s="15"/>
      <c r="AH129" s="15"/>
      <c r="AI129" s="9"/>
      <c r="AJ129" s="11"/>
    </row>
    <row r="130" spans="11:36">
      <c r="K130" s="15"/>
      <c r="L130" s="11"/>
      <c r="M130" s="15"/>
      <c r="N130" s="18"/>
      <c r="O130" s="15"/>
      <c r="P130" s="34"/>
      <c r="Q130" s="9"/>
      <c r="R130" s="12"/>
      <c r="S130" s="18"/>
      <c r="T130" s="12"/>
      <c r="U130" s="12"/>
      <c r="V130" s="12"/>
      <c r="W130" s="15"/>
      <c r="X130" s="15"/>
      <c r="Y130" s="15"/>
      <c r="Z130" s="15"/>
      <c r="AA130" s="15"/>
      <c r="AB130" s="15"/>
      <c r="AC130" s="15"/>
      <c r="AD130" s="15"/>
      <c r="AE130" s="15"/>
      <c r="AF130" s="15"/>
      <c r="AG130" s="15"/>
      <c r="AH130" s="15"/>
      <c r="AI130" s="9"/>
      <c r="AJ130" s="11"/>
    </row>
    <row r="131" spans="11:36">
      <c r="K131" s="15"/>
      <c r="L131" s="11"/>
      <c r="M131" s="15"/>
      <c r="N131" s="18"/>
      <c r="O131" s="15"/>
      <c r="P131" s="34"/>
      <c r="Q131" s="9"/>
      <c r="R131" s="12"/>
      <c r="S131" s="18"/>
      <c r="T131" s="12"/>
      <c r="U131" s="12"/>
      <c r="V131" s="12"/>
      <c r="W131" s="15"/>
      <c r="X131" s="15"/>
      <c r="Y131" s="15"/>
      <c r="Z131" s="15"/>
      <c r="AA131" s="15"/>
      <c r="AB131" s="15"/>
      <c r="AC131" s="15"/>
      <c r="AD131" s="15"/>
      <c r="AE131" s="15"/>
      <c r="AF131" s="15"/>
      <c r="AG131" s="15"/>
      <c r="AH131" s="15"/>
      <c r="AI131" s="9"/>
      <c r="AJ131" s="11"/>
    </row>
    <row r="132" spans="11:36">
      <c r="K132" s="15"/>
      <c r="L132" s="11"/>
      <c r="M132" s="15"/>
      <c r="N132" s="18"/>
      <c r="O132" s="15"/>
      <c r="P132" s="34"/>
      <c r="Q132" s="9"/>
      <c r="R132" s="12"/>
      <c r="S132" s="18"/>
      <c r="T132" s="12"/>
      <c r="U132" s="12"/>
      <c r="V132" s="12"/>
      <c r="W132" s="15"/>
      <c r="X132" s="15"/>
      <c r="Y132" s="15"/>
      <c r="Z132" s="15"/>
      <c r="AA132" s="15"/>
      <c r="AB132" s="15"/>
      <c r="AC132" s="15"/>
      <c r="AD132" s="15"/>
      <c r="AE132" s="15"/>
      <c r="AF132" s="15"/>
      <c r="AG132" s="15"/>
      <c r="AH132" s="15"/>
      <c r="AI132" s="9"/>
      <c r="AJ132" s="11"/>
    </row>
    <row r="133" spans="11:36">
      <c r="K133" s="15"/>
      <c r="L133" s="11"/>
      <c r="M133" s="15"/>
      <c r="N133" s="18"/>
      <c r="O133" s="15"/>
      <c r="P133" s="34"/>
      <c r="Q133" s="9"/>
      <c r="R133" s="12"/>
      <c r="S133" s="18"/>
      <c r="T133" s="12"/>
      <c r="U133" s="12"/>
      <c r="V133" s="12"/>
      <c r="W133" s="15"/>
      <c r="X133" s="15"/>
      <c r="Y133" s="15"/>
      <c r="Z133" s="15"/>
      <c r="AA133" s="15"/>
      <c r="AB133" s="15"/>
      <c r="AC133" s="15"/>
      <c r="AD133" s="15"/>
      <c r="AE133" s="15"/>
      <c r="AF133" s="15"/>
      <c r="AG133" s="15"/>
      <c r="AH133" s="15"/>
      <c r="AI133" s="9"/>
      <c r="AJ133" s="11"/>
    </row>
    <row r="134" spans="11:36">
      <c r="K134" s="15"/>
      <c r="L134" s="11"/>
      <c r="M134" s="15"/>
      <c r="N134" s="18"/>
      <c r="O134" s="15"/>
      <c r="P134" s="34"/>
      <c r="Q134" s="9"/>
      <c r="R134" s="12"/>
      <c r="S134" s="18"/>
      <c r="T134" s="12"/>
      <c r="U134" s="12"/>
      <c r="V134" s="12"/>
      <c r="W134" s="15"/>
      <c r="X134" s="15"/>
      <c r="Y134" s="15"/>
      <c r="Z134" s="15"/>
      <c r="AA134" s="15"/>
      <c r="AB134" s="15"/>
      <c r="AC134" s="15"/>
      <c r="AD134" s="15"/>
      <c r="AE134" s="15"/>
      <c r="AF134" s="15"/>
      <c r="AG134" s="15"/>
      <c r="AH134" s="15"/>
      <c r="AI134" s="9"/>
      <c r="AJ134" s="11"/>
    </row>
    <row r="135" spans="11:36">
      <c r="K135" s="15"/>
      <c r="L135" s="11"/>
      <c r="M135" s="15"/>
      <c r="N135" s="18"/>
      <c r="O135" s="15"/>
      <c r="P135" s="34"/>
      <c r="Q135" s="9"/>
      <c r="R135" s="12"/>
      <c r="S135" s="18"/>
      <c r="T135" s="12"/>
      <c r="U135" s="12"/>
      <c r="V135" s="12"/>
      <c r="W135" s="15"/>
      <c r="X135" s="15"/>
      <c r="Y135" s="15"/>
      <c r="Z135" s="15"/>
      <c r="AA135" s="15"/>
      <c r="AB135" s="15"/>
      <c r="AC135" s="15"/>
      <c r="AD135" s="15"/>
      <c r="AE135" s="15"/>
      <c r="AF135" s="15"/>
      <c r="AG135" s="15"/>
      <c r="AH135" s="15"/>
      <c r="AI135" s="9"/>
      <c r="AJ135" s="11"/>
    </row>
    <row r="136" spans="11:36">
      <c r="K136" s="15"/>
      <c r="L136" s="11"/>
      <c r="M136" s="15"/>
      <c r="N136" s="18"/>
      <c r="O136" s="15"/>
      <c r="P136" s="34"/>
      <c r="Q136" s="9"/>
      <c r="R136" s="12"/>
      <c r="S136" s="18"/>
      <c r="T136" s="12"/>
      <c r="U136" s="12"/>
      <c r="V136" s="12"/>
      <c r="W136" s="15"/>
      <c r="X136" s="15"/>
      <c r="Y136" s="15"/>
      <c r="Z136" s="15"/>
      <c r="AA136" s="15"/>
      <c r="AB136" s="15"/>
      <c r="AC136" s="15"/>
      <c r="AD136" s="15"/>
      <c r="AE136" s="15"/>
      <c r="AF136" s="15"/>
      <c r="AG136" s="15"/>
      <c r="AH136" s="15"/>
      <c r="AI136" s="9"/>
      <c r="AJ136" s="11"/>
    </row>
    <row r="137" spans="11:36">
      <c r="K137" s="15"/>
      <c r="L137" s="11"/>
      <c r="M137" s="15"/>
      <c r="N137" s="18"/>
      <c r="O137" s="15"/>
      <c r="P137" s="34"/>
      <c r="Q137" s="9"/>
      <c r="R137" s="12"/>
      <c r="S137" s="18"/>
      <c r="T137" s="12"/>
      <c r="U137" s="12"/>
      <c r="V137" s="12"/>
      <c r="W137" s="15"/>
      <c r="X137" s="15"/>
      <c r="Y137" s="15"/>
      <c r="Z137" s="15"/>
      <c r="AA137" s="15"/>
      <c r="AB137" s="15"/>
      <c r="AC137" s="15"/>
      <c r="AD137" s="15"/>
      <c r="AE137" s="15"/>
      <c r="AF137" s="15"/>
      <c r="AG137" s="15"/>
      <c r="AH137" s="15"/>
      <c r="AI137" s="9"/>
      <c r="AJ137" s="11"/>
    </row>
    <row r="138" spans="11:36">
      <c r="K138" s="15"/>
      <c r="L138" s="11"/>
      <c r="M138" s="15"/>
      <c r="N138" s="18"/>
      <c r="O138" s="15"/>
      <c r="P138" s="34"/>
      <c r="Q138" s="9"/>
      <c r="R138" s="12"/>
      <c r="S138" s="18"/>
      <c r="T138" s="12"/>
      <c r="U138" s="12"/>
      <c r="V138" s="12"/>
      <c r="W138" s="15"/>
      <c r="X138" s="15"/>
      <c r="Y138" s="15"/>
      <c r="Z138" s="15"/>
      <c r="AA138" s="15"/>
      <c r="AB138" s="15"/>
      <c r="AC138" s="15"/>
      <c r="AD138" s="15"/>
      <c r="AE138" s="15"/>
      <c r="AF138" s="15"/>
      <c r="AG138" s="15"/>
      <c r="AH138" s="15"/>
      <c r="AI138" s="9"/>
      <c r="AJ138" s="11"/>
    </row>
    <row r="139" spans="11:36">
      <c r="K139" s="15"/>
      <c r="L139" s="11"/>
      <c r="M139" s="15"/>
      <c r="N139" s="18"/>
      <c r="O139" s="15"/>
      <c r="P139" s="34"/>
      <c r="Q139" s="9"/>
      <c r="R139" s="12"/>
      <c r="S139" s="18"/>
      <c r="T139" s="12"/>
      <c r="U139" s="12"/>
      <c r="V139" s="12"/>
      <c r="W139" s="15"/>
      <c r="X139" s="15"/>
      <c r="Y139" s="15"/>
      <c r="Z139" s="15"/>
      <c r="AA139" s="15"/>
      <c r="AB139" s="15"/>
      <c r="AC139" s="15"/>
      <c r="AD139" s="15"/>
      <c r="AE139" s="15"/>
      <c r="AF139" s="15"/>
      <c r="AG139" s="15"/>
      <c r="AH139" s="15"/>
      <c r="AI139" s="9"/>
      <c r="AJ139" s="11"/>
    </row>
    <row r="140" spans="11:36">
      <c r="K140" s="15"/>
      <c r="L140" s="11"/>
      <c r="M140" s="15"/>
      <c r="N140" s="18"/>
      <c r="O140" s="15"/>
      <c r="P140" s="34"/>
      <c r="Q140" s="9"/>
      <c r="R140" s="12"/>
      <c r="S140" s="18"/>
      <c r="T140" s="12"/>
      <c r="U140" s="12"/>
      <c r="V140" s="12"/>
      <c r="W140" s="15"/>
      <c r="X140" s="15"/>
      <c r="Y140" s="15"/>
      <c r="Z140" s="15"/>
      <c r="AA140" s="15"/>
      <c r="AB140" s="15"/>
      <c r="AC140" s="15"/>
      <c r="AD140" s="15"/>
      <c r="AE140" s="15"/>
      <c r="AF140" s="15"/>
      <c r="AG140" s="15"/>
      <c r="AH140" s="15"/>
      <c r="AI140" s="9"/>
      <c r="AJ140" s="11"/>
    </row>
    <row r="141" spans="11:36">
      <c r="K141" s="15"/>
      <c r="L141" s="11"/>
      <c r="M141" s="15"/>
      <c r="N141" s="18"/>
      <c r="O141" s="15"/>
      <c r="P141" s="34"/>
      <c r="Q141" s="9"/>
      <c r="R141" s="12"/>
      <c r="S141" s="18"/>
      <c r="T141" s="12"/>
      <c r="U141" s="12"/>
      <c r="V141" s="12"/>
      <c r="W141" s="15"/>
      <c r="X141" s="15"/>
      <c r="Y141" s="15"/>
      <c r="Z141" s="15"/>
      <c r="AA141" s="15"/>
      <c r="AB141" s="15"/>
      <c r="AC141" s="15"/>
      <c r="AD141" s="15"/>
      <c r="AE141" s="15"/>
      <c r="AF141" s="15"/>
      <c r="AG141" s="15"/>
      <c r="AH141" s="15"/>
      <c r="AI141" s="9"/>
      <c r="AJ141" s="11"/>
    </row>
    <row r="142" spans="11:36">
      <c r="K142" s="15"/>
      <c r="L142" s="11"/>
      <c r="M142" s="15"/>
      <c r="N142" s="18"/>
      <c r="O142" s="15"/>
      <c r="P142" s="34"/>
      <c r="Q142" s="9"/>
      <c r="R142" s="12"/>
      <c r="S142" s="18"/>
      <c r="T142" s="12"/>
      <c r="U142" s="12"/>
      <c r="V142" s="12"/>
      <c r="W142" s="15"/>
      <c r="X142" s="15"/>
      <c r="Y142" s="15"/>
      <c r="Z142" s="15"/>
      <c r="AA142" s="15"/>
      <c r="AB142" s="15"/>
      <c r="AC142" s="15"/>
      <c r="AD142" s="15"/>
      <c r="AE142" s="15"/>
      <c r="AF142" s="15"/>
      <c r="AG142" s="15"/>
      <c r="AH142" s="15"/>
      <c r="AI142" s="9"/>
      <c r="AJ142" s="11"/>
    </row>
    <row r="143" spans="11:36">
      <c r="K143" s="15"/>
      <c r="L143" s="11"/>
      <c r="M143" s="15"/>
      <c r="N143" s="18"/>
      <c r="O143" s="15"/>
      <c r="P143" s="34"/>
      <c r="Q143" s="18"/>
      <c r="R143" s="12"/>
      <c r="S143" s="18"/>
      <c r="T143" s="11"/>
      <c r="U143" s="11"/>
      <c r="V143" s="11"/>
      <c r="W143" s="15"/>
      <c r="X143" s="15"/>
      <c r="Y143" s="15"/>
      <c r="Z143" s="15"/>
      <c r="AA143" s="15"/>
      <c r="AB143" s="15"/>
      <c r="AC143" s="15"/>
      <c r="AD143" s="15"/>
      <c r="AE143" s="15"/>
      <c r="AF143" s="15"/>
      <c r="AG143" s="15"/>
      <c r="AH143" s="15"/>
      <c r="AI143" s="9"/>
      <c r="AJ143" s="11"/>
    </row>
    <row r="144" spans="11:36">
      <c r="K144" s="15"/>
      <c r="L144" s="11"/>
      <c r="M144" s="15"/>
      <c r="N144" s="18"/>
      <c r="O144" s="15"/>
      <c r="P144" s="34"/>
      <c r="Q144" s="18"/>
      <c r="R144" s="12"/>
      <c r="S144" s="18"/>
      <c r="T144" s="11"/>
      <c r="U144" s="11"/>
      <c r="V144" s="11"/>
      <c r="W144" s="15"/>
      <c r="X144" s="15"/>
      <c r="Y144" s="15"/>
      <c r="Z144" s="15"/>
      <c r="AA144" s="15"/>
      <c r="AB144" s="15"/>
      <c r="AC144" s="15"/>
      <c r="AD144" s="15"/>
      <c r="AE144" s="15"/>
      <c r="AF144" s="15"/>
      <c r="AG144" s="15"/>
      <c r="AH144" s="15"/>
      <c r="AI144" s="9"/>
      <c r="AJ144" s="11"/>
    </row>
    <row r="145" spans="11:36">
      <c r="K145" s="15"/>
      <c r="L145" s="11"/>
      <c r="M145" s="15"/>
      <c r="N145" s="18"/>
      <c r="O145" s="15"/>
      <c r="P145" s="34"/>
      <c r="Q145" s="18"/>
      <c r="R145" s="12"/>
      <c r="S145" s="18"/>
      <c r="T145" s="11"/>
      <c r="U145" s="11"/>
      <c r="V145" s="11"/>
      <c r="W145" s="15"/>
      <c r="X145" s="15"/>
      <c r="Y145" s="15"/>
      <c r="Z145" s="15"/>
      <c r="AA145" s="15"/>
      <c r="AB145" s="15"/>
      <c r="AC145" s="15"/>
      <c r="AD145" s="15"/>
      <c r="AE145" s="15"/>
      <c r="AF145" s="15"/>
      <c r="AG145" s="15"/>
      <c r="AH145" s="15"/>
      <c r="AI145" s="9"/>
      <c r="AJ145" s="11"/>
    </row>
    <row r="146" spans="11:36">
      <c r="K146" s="15"/>
      <c r="L146" s="11"/>
      <c r="M146" s="15"/>
      <c r="N146" s="9"/>
      <c r="O146" s="15"/>
      <c r="P146" s="34"/>
      <c r="Q146" s="18"/>
      <c r="R146" s="12"/>
      <c r="S146" s="18"/>
      <c r="T146" s="11"/>
      <c r="U146" s="11"/>
      <c r="V146" s="11"/>
      <c r="W146" s="15"/>
      <c r="X146" s="15"/>
      <c r="Y146" s="15"/>
      <c r="Z146" s="15"/>
      <c r="AA146" s="15"/>
      <c r="AB146" s="15"/>
      <c r="AC146" s="15"/>
      <c r="AD146" s="15"/>
      <c r="AE146" s="15"/>
      <c r="AF146" s="15"/>
      <c r="AG146" s="15"/>
      <c r="AH146" s="15"/>
      <c r="AI146" s="9"/>
      <c r="AJ146" s="11"/>
    </row>
    <row r="147" spans="11:36">
      <c r="K147" s="15"/>
      <c r="L147" s="11"/>
      <c r="M147" s="15"/>
      <c r="N147" s="18"/>
      <c r="O147" s="15"/>
      <c r="P147" s="34"/>
      <c r="Q147" s="18"/>
      <c r="R147" s="12"/>
      <c r="S147" s="18"/>
      <c r="T147" s="11"/>
      <c r="U147" s="11"/>
      <c r="V147" s="11"/>
      <c r="W147" s="15"/>
      <c r="X147" s="15"/>
      <c r="Y147" s="15"/>
      <c r="Z147" s="15"/>
      <c r="AA147" s="15"/>
      <c r="AB147" s="15"/>
      <c r="AC147" s="15"/>
      <c r="AD147" s="15"/>
      <c r="AE147" s="15"/>
      <c r="AF147" s="15"/>
      <c r="AG147" s="15"/>
      <c r="AH147" s="15"/>
      <c r="AI147" s="9"/>
      <c r="AJ147" s="11"/>
    </row>
    <row r="148" spans="11:36">
      <c r="K148" s="15"/>
      <c r="L148" s="11"/>
      <c r="M148" s="15"/>
      <c r="N148" s="18"/>
      <c r="O148" s="15"/>
      <c r="P148" s="34"/>
      <c r="Q148" s="18"/>
      <c r="R148" s="12"/>
      <c r="S148" s="18"/>
      <c r="T148" s="11"/>
      <c r="U148" s="11"/>
      <c r="V148" s="11"/>
      <c r="W148" s="15"/>
      <c r="X148" s="15"/>
      <c r="Y148" s="15"/>
      <c r="Z148" s="15"/>
      <c r="AA148" s="15"/>
      <c r="AB148" s="15"/>
      <c r="AC148" s="15"/>
      <c r="AD148" s="15"/>
      <c r="AE148" s="15"/>
      <c r="AF148" s="15"/>
      <c r="AG148" s="15"/>
      <c r="AH148" s="15"/>
      <c r="AI148" s="9"/>
      <c r="AJ148" s="11"/>
    </row>
    <row r="149" spans="11:36">
      <c r="K149" s="15"/>
      <c r="L149" s="11"/>
      <c r="M149" s="15"/>
      <c r="N149" s="18"/>
      <c r="O149" s="15"/>
      <c r="P149" s="34"/>
      <c r="Q149" s="18"/>
      <c r="R149" s="12"/>
      <c r="S149" s="18"/>
      <c r="T149" s="11"/>
      <c r="U149" s="11"/>
      <c r="V149" s="11"/>
      <c r="W149" s="15"/>
      <c r="X149" s="15"/>
      <c r="Y149" s="15"/>
      <c r="Z149" s="15"/>
      <c r="AA149" s="15"/>
      <c r="AB149" s="15"/>
      <c r="AC149" s="15"/>
      <c r="AD149" s="15"/>
      <c r="AE149" s="15"/>
      <c r="AF149" s="15"/>
      <c r="AG149" s="15"/>
      <c r="AH149" s="15"/>
      <c r="AI149" s="9"/>
      <c r="AJ149" s="11"/>
    </row>
    <row r="150" spans="11:36">
      <c r="K150" s="15"/>
      <c r="L150" s="11"/>
      <c r="M150" s="15"/>
      <c r="N150" s="18"/>
      <c r="O150" s="15"/>
      <c r="P150" s="34"/>
      <c r="Q150" s="9"/>
      <c r="R150" s="12"/>
      <c r="S150" s="18"/>
      <c r="T150" s="12"/>
      <c r="U150" s="12"/>
      <c r="V150" s="12"/>
      <c r="W150" s="15"/>
      <c r="X150" s="15"/>
      <c r="Y150" s="15"/>
      <c r="Z150" s="15"/>
      <c r="AA150" s="15"/>
      <c r="AB150" s="15"/>
      <c r="AC150" s="15"/>
      <c r="AD150" s="15"/>
      <c r="AE150" s="15"/>
      <c r="AF150" s="15"/>
      <c r="AG150" s="15"/>
      <c r="AH150" s="15"/>
      <c r="AI150" s="9"/>
      <c r="AJ150" s="11"/>
    </row>
    <row r="151" spans="11:36">
      <c r="K151" s="15"/>
      <c r="L151" s="11"/>
      <c r="M151" s="15"/>
      <c r="N151" s="18"/>
      <c r="O151" s="15"/>
      <c r="P151" s="34"/>
      <c r="Q151" s="9"/>
      <c r="R151" s="12"/>
      <c r="S151" s="18"/>
      <c r="T151" s="12"/>
      <c r="U151" s="12"/>
      <c r="V151" s="12"/>
      <c r="W151" s="15"/>
      <c r="X151" s="15"/>
      <c r="Y151" s="15"/>
      <c r="Z151" s="15"/>
      <c r="AA151" s="15"/>
      <c r="AB151" s="15"/>
      <c r="AC151" s="15"/>
      <c r="AD151" s="15"/>
      <c r="AE151" s="15"/>
      <c r="AF151" s="15"/>
      <c r="AG151" s="15"/>
      <c r="AH151" s="15"/>
      <c r="AI151" s="9"/>
      <c r="AJ151" s="11"/>
    </row>
    <row r="152" spans="11:36">
      <c r="K152" s="15"/>
      <c r="L152" s="11"/>
      <c r="M152" s="15"/>
      <c r="N152" s="18"/>
      <c r="O152" s="15"/>
      <c r="P152" s="34"/>
      <c r="Q152" s="9"/>
      <c r="R152" s="12"/>
      <c r="S152" s="18"/>
      <c r="T152" s="12"/>
      <c r="U152" s="12"/>
      <c r="V152" s="12"/>
      <c r="W152" s="15"/>
      <c r="X152" s="15"/>
      <c r="Y152" s="15"/>
      <c r="Z152" s="15"/>
      <c r="AA152" s="15"/>
      <c r="AB152" s="15"/>
      <c r="AC152" s="15"/>
      <c r="AD152" s="15"/>
      <c r="AE152" s="15"/>
      <c r="AF152" s="15"/>
      <c r="AG152" s="15"/>
      <c r="AH152" s="15"/>
      <c r="AI152" s="9"/>
      <c r="AJ152" s="11"/>
    </row>
    <row r="153" spans="11:36">
      <c r="K153" s="15"/>
      <c r="L153" s="11"/>
      <c r="M153" s="15"/>
      <c r="N153" s="18"/>
      <c r="O153" s="15"/>
      <c r="P153" s="34"/>
      <c r="Q153" s="9"/>
      <c r="R153" s="12"/>
      <c r="S153" s="18"/>
      <c r="T153" s="12"/>
      <c r="U153" s="12"/>
      <c r="V153" s="12"/>
      <c r="W153" s="15"/>
      <c r="X153" s="15"/>
      <c r="Y153" s="15"/>
      <c r="Z153" s="15"/>
      <c r="AA153" s="15"/>
      <c r="AB153" s="15"/>
      <c r="AC153" s="15"/>
      <c r="AD153" s="15"/>
      <c r="AE153" s="15"/>
      <c r="AF153" s="15"/>
      <c r="AG153" s="15"/>
      <c r="AH153" s="15"/>
      <c r="AI153" s="9"/>
      <c r="AJ153" s="11"/>
    </row>
    <row r="154" spans="11:36">
      <c r="K154" s="15"/>
      <c r="L154" s="11"/>
      <c r="M154" s="15"/>
      <c r="N154" s="18"/>
      <c r="O154" s="15"/>
      <c r="P154" s="34"/>
      <c r="Q154" s="9"/>
      <c r="R154" s="12"/>
      <c r="S154" s="18"/>
      <c r="T154" s="12"/>
      <c r="U154" s="12"/>
      <c r="V154" s="12"/>
      <c r="W154" s="15"/>
      <c r="X154" s="15"/>
      <c r="Y154" s="15"/>
      <c r="Z154" s="15"/>
      <c r="AA154" s="15"/>
      <c r="AB154" s="15"/>
      <c r="AC154" s="15"/>
      <c r="AD154" s="15"/>
      <c r="AE154" s="15"/>
      <c r="AF154" s="15"/>
      <c r="AG154" s="15"/>
      <c r="AH154" s="15"/>
      <c r="AI154" s="9"/>
      <c r="AJ154" s="11"/>
    </row>
    <row r="155" spans="11:36">
      <c r="K155" s="15"/>
      <c r="L155" s="11"/>
      <c r="M155" s="15"/>
      <c r="N155" s="18"/>
      <c r="O155" s="15"/>
      <c r="P155" s="34"/>
      <c r="Q155" s="9"/>
      <c r="R155" s="12"/>
      <c r="S155" s="18"/>
      <c r="T155" s="12"/>
      <c r="U155" s="12"/>
      <c r="V155" s="12"/>
      <c r="W155" s="15"/>
      <c r="X155" s="15"/>
      <c r="Y155" s="15"/>
      <c r="Z155" s="15"/>
      <c r="AA155" s="15"/>
      <c r="AB155" s="15"/>
      <c r="AC155" s="15"/>
      <c r="AD155" s="15"/>
      <c r="AE155" s="15"/>
      <c r="AF155" s="15"/>
      <c r="AG155" s="15"/>
      <c r="AH155" s="15"/>
      <c r="AI155" s="9"/>
      <c r="AJ155" s="11"/>
    </row>
    <row r="156" spans="11:36">
      <c r="K156" s="15"/>
      <c r="L156" s="11"/>
      <c r="M156" s="15"/>
      <c r="N156" s="18"/>
      <c r="O156" s="15"/>
      <c r="P156" s="34"/>
      <c r="Q156" s="9"/>
      <c r="R156" s="12"/>
      <c r="S156" s="18"/>
      <c r="T156" s="12"/>
      <c r="U156" s="12"/>
      <c r="V156" s="12"/>
      <c r="W156" s="15"/>
      <c r="X156" s="15"/>
      <c r="Y156" s="15"/>
      <c r="Z156" s="15"/>
      <c r="AA156" s="15"/>
      <c r="AB156" s="15"/>
      <c r="AC156" s="15"/>
      <c r="AD156" s="15"/>
      <c r="AE156" s="15"/>
      <c r="AF156" s="15"/>
      <c r="AG156" s="15"/>
      <c r="AH156" s="15"/>
      <c r="AI156" s="9"/>
      <c r="AJ156" s="11"/>
    </row>
    <row r="157" spans="11:36">
      <c r="K157" s="15"/>
      <c r="L157" s="11"/>
      <c r="M157" s="15"/>
      <c r="N157" s="9"/>
      <c r="O157" s="15"/>
      <c r="P157" s="34"/>
      <c r="Q157" s="9"/>
      <c r="R157" s="12"/>
      <c r="S157" s="18"/>
      <c r="T157" s="12"/>
      <c r="U157" s="12"/>
      <c r="V157" s="12"/>
      <c r="W157" s="15"/>
      <c r="X157" s="15"/>
      <c r="Y157" s="15"/>
      <c r="Z157" s="15"/>
      <c r="AA157" s="15"/>
      <c r="AB157" s="15"/>
      <c r="AC157" s="15"/>
      <c r="AD157" s="15"/>
      <c r="AE157" s="15"/>
      <c r="AF157" s="15"/>
      <c r="AG157" s="15"/>
      <c r="AH157" s="15"/>
      <c r="AI157" s="9"/>
      <c r="AJ157" s="11"/>
    </row>
    <row r="158" spans="11:36">
      <c r="K158" s="15"/>
      <c r="L158" s="11"/>
      <c r="M158" s="15"/>
      <c r="N158" s="9"/>
      <c r="O158" s="15"/>
      <c r="P158" s="34"/>
      <c r="Q158" s="9"/>
      <c r="R158" s="12"/>
      <c r="S158" s="18"/>
      <c r="T158" s="12"/>
      <c r="U158" s="12"/>
      <c r="V158" s="12"/>
      <c r="W158" s="15"/>
      <c r="X158" s="15"/>
      <c r="Y158" s="15"/>
      <c r="Z158" s="15"/>
      <c r="AA158" s="15"/>
      <c r="AB158" s="15"/>
      <c r="AC158" s="15"/>
      <c r="AD158" s="15"/>
      <c r="AE158" s="15"/>
      <c r="AF158" s="15"/>
      <c r="AG158" s="15"/>
      <c r="AH158" s="15"/>
      <c r="AI158" s="9"/>
      <c r="AJ158" s="11"/>
    </row>
    <row r="159" spans="11:36">
      <c r="K159" s="15"/>
      <c r="L159" s="11"/>
      <c r="M159" s="15"/>
      <c r="N159" s="9"/>
      <c r="O159" s="15"/>
      <c r="P159" s="34"/>
      <c r="Q159" s="9"/>
      <c r="R159" s="12"/>
      <c r="S159" s="18"/>
      <c r="T159" s="12"/>
      <c r="U159" s="12"/>
      <c r="V159" s="12"/>
      <c r="W159" s="15"/>
      <c r="X159" s="15"/>
      <c r="Y159" s="15"/>
      <c r="Z159" s="15"/>
      <c r="AA159" s="15"/>
      <c r="AB159" s="15"/>
      <c r="AC159" s="15"/>
      <c r="AD159" s="15"/>
      <c r="AE159" s="15"/>
      <c r="AF159" s="15"/>
      <c r="AG159" s="15"/>
      <c r="AH159" s="15"/>
      <c r="AI159" s="9"/>
      <c r="AJ159" s="11"/>
    </row>
    <row r="160" spans="11:36">
      <c r="K160" s="15"/>
      <c r="L160" s="11"/>
      <c r="M160" s="15"/>
      <c r="N160" s="9"/>
      <c r="O160" s="15"/>
      <c r="P160" s="34"/>
      <c r="Q160" s="9"/>
      <c r="R160" s="12"/>
      <c r="S160" s="18"/>
      <c r="T160" s="12"/>
      <c r="U160" s="12"/>
      <c r="V160" s="12"/>
      <c r="W160" s="15"/>
      <c r="X160" s="15"/>
      <c r="Y160" s="15"/>
      <c r="Z160" s="15"/>
      <c r="AA160" s="15"/>
      <c r="AB160" s="15"/>
      <c r="AC160" s="15"/>
      <c r="AD160" s="15"/>
      <c r="AE160" s="15"/>
      <c r="AF160" s="15"/>
      <c r="AG160" s="15"/>
      <c r="AH160" s="15"/>
      <c r="AI160" s="9"/>
      <c r="AJ160" s="11"/>
    </row>
    <row r="161" spans="9:36">
      <c r="K161" s="15"/>
      <c r="L161" s="11"/>
      <c r="M161" s="15"/>
      <c r="N161" s="9"/>
      <c r="O161" s="15"/>
      <c r="P161" s="34"/>
      <c r="Q161" s="9"/>
      <c r="R161" s="12"/>
      <c r="S161" s="18"/>
      <c r="T161" s="12"/>
      <c r="U161" s="12"/>
      <c r="V161" s="12"/>
      <c r="W161" s="15"/>
      <c r="X161" s="15"/>
      <c r="Y161" s="15"/>
      <c r="Z161" s="15"/>
      <c r="AA161" s="15"/>
      <c r="AB161" s="15"/>
      <c r="AC161" s="15"/>
      <c r="AD161" s="15"/>
      <c r="AE161" s="15"/>
      <c r="AF161" s="15"/>
      <c r="AG161" s="15"/>
      <c r="AH161" s="15"/>
      <c r="AI161" s="9"/>
      <c r="AJ161" s="11"/>
    </row>
    <row r="162" spans="9:36">
      <c r="K162" s="15"/>
      <c r="L162" s="11"/>
      <c r="M162" s="15"/>
      <c r="N162" s="15"/>
      <c r="O162" s="15"/>
      <c r="P162" s="34"/>
      <c r="Q162" s="9"/>
      <c r="R162" s="12"/>
      <c r="S162" s="18"/>
      <c r="T162" s="12"/>
      <c r="U162" s="12"/>
      <c r="V162" s="12"/>
      <c r="W162" s="15"/>
      <c r="X162" s="15"/>
      <c r="Y162" s="15"/>
      <c r="Z162" s="15"/>
      <c r="AA162" s="15"/>
      <c r="AB162" s="15"/>
      <c r="AC162" s="15"/>
      <c r="AD162" s="15"/>
      <c r="AE162" s="15"/>
      <c r="AF162" s="15"/>
      <c r="AG162" s="15"/>
      <c r="AH162" s="15"/>
      <c r="AI162" s="9"/>
      <c r="AJ162" s="11"/>
    </row>
    <row r="163" spans="9:36">
      <c r="K163" s="15"/>
      <c r="L163" s="11"/>
      <c r="M163" s="15"/>
      <c r="N163" s="15"/>
      <c r="O163" s="15"/>
      <c r="P163" s="34"/>
      <c r="Q163" s="9"/>
      <c r="R163" s="12"/>
      <c r="S163" s="18"/>
      <c r="T163" s="12"/>
      <c r="U163" s="12"/>
      <c r="V163" s="12"/>
      <c r="W163" s="15"/>
      <c r="X163" s="15"/>
      <c r="Y163" s="15"/>
      <c r="Z163" s="15"/>
      <c r="AA163" s="15"/>
      <c r="AB163" s="15"/>
      <c r="AC163" s="15"/>
      <c r="AD163" s="15"/>
      <c r="AE163" s="15"/>
      <c r="AF163" s="15"/>
      <c r="AG163" s="15"/>
      <c r="AH163" s="15"/>
      <c r="AI163" s="9"/>
      <c r="AJ163" s="11"/>
    </row>
    <row r="164" spans="9:36">
      <c r="K164" s="15"/>
      <c r="L164" s="11"/>
      <c r="M164" s="15"/>
      <c r="N164" s="15"/>
      <c r="O164" s="15"/>
      <c r="P164" s="34"/>
      <c r="Q164" s="9"/>
      <c r="R164" s="12"/>
      <c r="S164" s="18"/>
      <c r="T164" s="12"/>
      <c r="U164" s="12"/>
      <c r="V164" s="12"/>
      <c r="W164" s="15"/>
      <c r="X164" s="15"/>
      <c r="Y164" s="15"/>
      <c r="Z164" s="15"/>
      <c r="AA164" s="15"/>
      <c r="AB164" s="15"/>
      <c r="AC164" s="15"/>
      <c r="AD164" s="15"/>
      <c r="AE164" s="15"/>
      <c r="AF164" s="15"/>
      <c r="AG164" s="15"/>
      <c r="AH164" s="15"/>
      <c r="AI164" s="9"/>
      <c r="AJ164" s="11"/>
    </row>
    <row r="165" spans="9:36">
      <c r="K165" s="15"/>
      <c r="L165" s="11"/>
      <c r="M165" s="15"/>
      <c r="N165" s="15"/>
      <c r="O165" s="15"/>
      <c r="P165" s="34"/>
      <c r="Q165" s="9"/>
      <c r="R165" s="12"/>
      <c r="S165" s="18"/>
      <c r="T165" s="12"/>
      <c r="U165" s="12"/>
      <c r="V165" s="12"/>
      <c r="W165" s="15"/>
      <c r="X165" s="15"/>
      <c r="Y165" s="15"/>
      <c r="Z165" s="15"/>
      <c r="AA165" s="15"/>
      <c r="AB165" s="15"/>
      <c r="AC165" s="15"/>
      <c r="AD165" s="15"/>
      <c r="AE165" s="15"/>
      <c r="AF165" s="15"/>
      <c r="AG165" s="15"/>
      <c r="AH165" s="15"/>
      <c r="AI165" s="9"/>
      <c r="AJ165" s="11"/>
    </row>
    <row r="166" spans="9:36">
      <c r="K166" s="15"/>
      <c r="L166" s="11"/>
      <c r="M166" s="15"/>
      <c r="N166" s="15"/>
      <c r="O166" s="15"/>
      <c r="P166" s="34"/>
      <c r="Q166" s="9"/>
      <c r="R166" s="12"/>
      <c r="S166" s="18"/>
      <c r="T166" s="12"/>
      <c r="U166" s="12"/>
      <c r="V166" s="12"/>
      <c r="W166" s="15"/>
      <c r="X166" s="15"/>
      <c r="Y166" s="15"/>
      <c r="Z166" s="15"/>
      <c r="AA166" s="15"/>
      <c r="AB166" s="15"/>
      <c r="AC166" s="15"/>
      <c r="AD166" s="15"/>
      <c r="AE166" s="15"/>
      <c r="AF166" s="15"/>
      <c r="AG166" s="15"/>
      <c r="AH166" s="15"/>
      <c r="AI166" s="9"/>
      <c r="AJ166" s="11"/>
    </row>
    <row r="167" spans="9:36">
      <c r="K167" s="15"/>
      <c r="L167" s="11"/>
      <c r="M167" s="15"/>
      <c r="N167" s="15"/>
      <c r="O167" s="15"/>
      <c r="P167" s="34"/>
      <c r="Q167" s="9"/>
      <c r="R167" s="12"/>
      <c r="S167" s="18"/>
      <c r="T167" s="12"/>
      <c r="U167" s="12"/>
      <c r="V167" s="12"/>
      <c r="W167" s="15"/>
      <c r="X167" s="15"/>
      <c r="Y167" s="15"/>
      <c r="Z167" s="15"/>
      <c r="AA167" s="15"/>
      <c r="AB167" s="15"/>
      <c r="AC167" s="15"/>
      <c r="AD167" s="15"/>
      <c r="AE167" s="15"/>
      <c r="AF167" s="15"/>
      <c r="AG167" s="15"/>
      <c r="AH167" s="15"/>
      <c r="AI167" s="9"/>
      <c r="AJ167" s="11"/>
    </row>
    <row r="168" spans="9:36">
      <c r="K168" s="15"/>
      <c r="L168" s="11"/>
      <c r="M168" s="15"/>
      <c r="N168" s="15"/>
      <c r="O168" s="15"/>
      <c r="P168" s="34"/>
      <c r="Q168" s="9"/>
      <c r="R168" s="12"/>
      <c r="S168" s="18"/>
      <c r="T168" s="12"/>
      <c r="U168" s="12"/>
      <c r="V168" s="12"/>
      <c r="W168" s="15"/>
      <c r="X168" s="15"/>
      <c r="Y168" s="15"/>
      <c r="Z168" s="15"/>
      <c r="AA168" s="15"/>
      <c r="AB168" s="15"/>
      <c r="AC168" s="15"/>
      <c r="AD168" s="15"/>
      <c r="AE168" s="15"/>
      <c r="AF168" s="15"/>
      <c r="AG168" s="15"/>
      <c r="AH168" s="15"/>
      <c r="AI168" s="9"/>
      <c r="AJ168" s="11"/>
    </row>
    <row r="169" spans="9:36">
      <c r="K169" s="15"/>
      <c r="L169" s="11"/>
      <c r="M169" s="15"/>
      <c r="N169" s="15"/>
      <c r="O169" s="15"/>
      <c r="P169" s="34"/>
      <c r="Q169" s="9"/>
      <c r="R169" s="12"/>
      <c r="S169" s="18"/>
      <c r="T169" s="12"/>
      <c r="U169" s="12"/>
      <c r="V169" s="12"/>
      <c r="W169" s="15"/>
      <c r="X169" s="15"/>
      <c r="Y169" s="15"/>
      <c r="Z169" s="15"/>
      <c r="AA169" s="15"/>
      <c r="AB169" s="15"/>
      <c r="AC169" s="15"/>
      <c r="AD169" s="15"/>
      <c r="AE169" s="15"/>
      <c r="AF169" s="15"/>
      <c r="AG169" s="15"/>
      <c r="AH169" s="15"/>
      <c r="AI169" s="9"/>
      <c r="AJ169" s="11"/>
    </row>
    <row r="170" spans="9:36">
      <c r="K170" s="15"/>
      <c r="L170" s="11"/>
      <c r="M170" s="15"/>
      <c r="N170" s="15"/>
      <c r="O170" s="15"/>
      <c r="P170" s="34"/>
      <c r="Q170" s="9"/>
      <c r="R170" s="12"/>
      <c r="S170" s="18"/>
      <c r="T170" s="12"/>
      <c r="U170" s="12"/>
      <c r="V170" s="12"/>
      <c r="W170" s="15"/>
      <c r="X170" s="15"/>
      <c r="Y170" s="15"/>
      <c r="Z170" s="15"/>
      <c r="AA170" s="15"/>
      <c r="AB170" s="15"/>
      <c r="AC170" s="15"/>
      <c r="AD170" s="15"/>
      <c r="AE170" s="15"/>
      <c r="AF170" s="15"/>
      <c r="AG170" s="15"/>
      <c r="AH170" s="15"/>
      <c r="AI170" s="9"/>
      <c r="AJ170" s="11"/>
    </row>
    <row r="171" spans="9:36">
      <c r="K171" s="15"/>
      <c r="L171" s="11"/>
      <c r="M171" s="15"/>
      <c r="N171" s="15"/>
      <c r="O171" s="15"/>
      <c r="P171" s="34"/>
      <c r="Q171" s="9"/>
      <c r="R171" s="12"/>
      <c r="S171" s="18"/>
      <c r="T171" s="12"/>
      <c r="U171" s="12"/>
      <c r="V171" s="12"/>
      <c r="W171" s="15"/>
      <c r="X171" s="15"/>
      <c r="Y171" s="15"/>
      <c r="Z171" s="15"/>
      <c r="AA171" s="15"/>
      <c r="AB171" s="15"/>
      <c r="AC171" s="15"/>
      <c r="AD171" s="15"/>
      <c r="AE171" s="15"/>
      <c r="AF171" s="15"/>
      <c r="AG171" s="15"/>
      <c r="AH171" s="15"/>
      <c r="AI171" s="9"/>
      <c r="AJ171" s="11"/>
    </row>
    <row r="172" spans="9:36">
      <c r="K172" s="15"/>
      <c r="L172" s="11"/>
      <c r="M172" s="15"/>
      <c r="N172" s="15"/>
      <c r="O172" s="15"/>
      <c r="P172" s="34"/>
      <c r="Q172" s="9"/>
      <c r="R172" s="12"/>
      <c r="S172" s="18"/>
      <c r="T172" s="12"/>
      <c r="U172" s="12"/>
      <c r="V172" s="12"/>
      <c r="W172" s="15"/>
      <c r="X172" s="15"/>
      <c r="Y172" s="15"/>
      <c r="Z172" s="15"/>
      <c r="AA172" s="15"/>
      <c r="AB172" s="15"/>
      <c r="AC172" s="15"/>
      <c r="AD172" s="15"/>
      <c r="AE172" s="15"/>
      <c r="AF172" s="15"/>
      <c r="AG172" s="15"/>
      <c r="AH172" s="15"/>
      <c r="AI172" s="9"/>
      <c r="AJ172" s="11"/>
    </row>
    <row r="173" spans="9:36">
      <c r="K173" s="15"/>
      <c r="L173" s="11"/>
      <c r="M173" s="15"/>
      <c r="N173" s="15"/>
      <c r="O173" s="15"/>
      <c r="P173" s="34"/>
      <c r="Q173" s="9"/>
      <c r="R173" s="12"/>
      <c r="S173" s="18"/>
      <c r="T173" s="12"/>
      <c r="U173" s="12"/>
      <c r="V173" s="12"/>
      <c r="W173" s="15"/>
      <c r="X173" s="15"/>
      <c r="Y173" s="15"/>
      <c r="Z173" s="15"/>
      <c r="AA173" s="15"/>
      <c r="AB173" s="15"/>
      <c r="AC173" s="15"/>
      <c r="AD173" s="15"/>
      <c r="AE173" s="15"/>
      <c r="AF173" s="15"/>
      <c r="AG173" s="15"/>
      <c r="AH173" s="15"/>
      <c r="AI173" s="9"/>
      <c r="AJ173" s="11"/>
    </row>
    <row r="174" spans="9:36">
      <c r="K174" s="15"/>
      <c r="L174" s="11"/>
      <c r="M174" s="15"/>
      <c r="N174" s="15"/>
      <c r="O174" s="15"/>
      <c r="P174" s="34"/>
      <c r="Q174" s="9"/>
      <c r="R174" s="12"/>
      <c r="S174" s="18"/>
      <c r="T174" s="12"/>
      <c r="U174" s="12"/>
      <c r="V174" s="12"/>
      <c r="W174" s="15"/>
      <c r="X174" s="15"/>
      <c r="Y174" s="15"/>
      <c r="Z174" s="15"/>
      <c r="AA174" s="15"/>
      <c r="AB174" s="15"/>
      <c r="AC174" s="15"/>
      <c r="AD174" s="15"/>
      <c r="AE174" s="15"/>
      <c r="AF174" s="15"/>
      <c r="AG174" s="15"/>
      <c r="AH174" s="15"/>
      <c r="AI174" s="9"/>
      <c r="AJ174" s="11"/>
    </row>
    <row r="175" spans="9:36">
      <c r="K175" s="15"/>
      <c r="L175" s="11"/>
      <c r="M175" s="15"/>
      <c r="N175" s="15"/>
      <c r="O175" s="15"/>
      <c r="P175" s="34"/>
      <c r="Q175" s="9"/>
      <c r="R175" s="12"/>
      <c r="S175" s="18"/>
      <c r="T175" s="12"/>
      <c r="U175" s="12"/>
      <c r="V175" s="12"/>
      <c r="W175" s="15"/>
      <c r="X175" s="15"/>
      <c r="Y175" s="15"/>
      <c r="Z175" s="15"/>
      <c r="AA175" s="15"/>
      <c r="AB175" s="15"/>
      <c r="AC175" s="15"/>
      <c r="AD175" s="15"/>
      <c r="AE175" s="15"/>
      <c r="AF175" s="15"/>
      <c r="AG175" s="15"/>
      <c r="AH175" s="15"/>
      <c r="AI175" s="9"/>
      <c r="AJ175" s="11"/>
    </row>
    <row r="176" spans="9:36">
      <c r="I176" s="17"/>
      <c r="K176" s="15"/>
      <c r="L176" s="11"/>
      <c r="M176" s="15"/>
      <c r="N176" s="15"/>
      <c r="O176" s="15"/>
      <c r="P176" s="34"/>
      <c r="Q176" s="9"/>
      <c r="R176" s="12"/>
      <c r="S176" s="18"/>
      <c r="T176" s="12"/>
      <c r="U176" s="12"/>
      <c r="V176" s="12"/>
      <c r="W176" s="15"/>
      <c r="X176" s="15"/>
      <c r="Y176" s="15"/>
      <c r="Z176" s="15"/>
      <c r="AA176" s="15"/>
      <c r="AB176" s="15"/>
      <c r="AC176" s="15"/>
      <c r="AD176" s="15"/>
      <c r="AE176" s="15"/>
      <c r="AF176" s="15"/>
      <c r="AG176" s="15"/>
      <c r="AH176" s="15"/>
      <c r="AI176" s="9"/>
      <c r="AJ176" s="11"/>
    </row>
    <row r="177" spans="9:36">
      <c r="I177" s="13"/>
      <c r="K177" s="15"/>
      <c r="L177" s="11"/>
      <c r="M177" s="15"/>
      <c r="N177" s="15"/>
      <c r="O177" s="15"/>
      <c r="P177" s="34"/>
      <c r="Q177" s="9"/>
      <c r="R177" s="12"/>
      <c r="S177" s="18"/>
      <c r="T177" s="12"/>
      <c r="U177" s="12"/>
      <c r="V177" s="12"/>
      <c r="W177" s="15"/>
      <c r="X177" s="15"/>
      <c r="Y177" s="15"/>
      <c r="Z177" s="15"/>
      <c r="AA177" s="15"/>
      <c r="AB177" s="15"/>
      <c r="AC177" s="15"/>
      <c r="AD177" s="15"/>
      <c r="AE177" s="15"/>
      <c r="AF177" s="15"/>
      <c r="AG177" s="15"/>
      <c r="AH177" s="15"/>
      <c r="AI177" s="9"/>
      <c r="AJ177" s="15"/>
    </row>
    <row r="178" spans="9:36">
      <c r="K178" s="15"/>
      <c r="L178" s="11"/>
      <c r="M178" s="15"/>
      <c r="N178" s="15"/>
      <c r="O178" s="15"/>
      <c r="P178" s="34"/>
      <c r="Q178" s="9"/>
      <c r="R178" s="12"/>
      <c r="S178" s="18"/>
      <c r="T178" s="12"/>
      <c r="U178" s="12"/>
      <c r="V178" s="12"/>
      <c r="W178" s="15"/>
      <c r="X178" s="15"/>
      <c r="Y178" s="15"/>
      <c r="Z178" s="15"/>
      <c r="AA178" s="15"/>
      <c r="AB178" s="15"/>
      <c r="AC178" s="15"/>
      <c r="AD178" s="15"/>
      <c r="AE178" s="15"/>
      <c r="AF178" s="15"/>
      <c r="AG178" s="15"/>
      <c r="AH178" s="15"/>
      <c r="AI178" s="9"/>
      <c r="AJ178" s="15"/>
    </row>
    <row r="179" spans="9:36">
      <c r="K179" s="15"/>
      <c r="L179" s="11"/>
      <c r="M179" s="15"/>
      <c r="N179" s="15"/>
      <c r="O179" s="15"/>
      <c r="P179" s="34"/>
      <c r="Q179" s="9"/>
      <c r="R179" s="12"/>
      <c r="S179" s="18"/>
      <c r="T179" s="12"/>
      <c r="U179" s="12"/>
      <c r="V179" s="12"/>
      <c r="W179" s="15"/>
      <c r="X179" s="15"/>
      <c r="Y179" s="15"/>
      <c r="Z179" s="15"/>
      <c r="AA179" s="15"/>
      <c r="AB179" s="15"/>
      <c r="AC179" s="15"/>
      <c r="AD179" s="15"/>
      <c r="AE179" s="15"/>
      <c r="AF179" s="15"/>
      <c r="AG179" s="15"/>
      <c r="AH179" s="15"/>
      <c r="AI179" s="9"/>
      <c r="AJ179" s="15"/>
    </row>
    <row r="180" spans="9:36">
      <c r="K180" s="15"/>
      <c r="L180" s="11"/>
      <c r="M180" s="15"/>
      <c r="N180" s="15"/>
      <c r="O180" s="15"/>
      <c r="P180" s="34"/>
      <c r="Q180" s="9"/>
      <c r="R180" s="12"/>
      <c r="S180" s="18"/>
      <c r="T180" s="12"/>
      <c r="U180" s="12"/>
      <c r="V180" s="12"/>
      <c r="W180" s="15"/>
      <c r="X180" s="15"/>
      <c r="Y180" s="15"/>
      <c r="Z180" s="15"/>
      <c r="AA180" s="15"/>
      <c r="AB180" s="15"/>
      <c r="AC180" s="15"/>
      <c r="AD180" s="15"/>
      <c r="AE180" s="15"/>
      <c r="AF180" s="15"/>
      <c r="AG180" s="15"/>
      <c r="AH180" s="15"/>
      <c r="AI180" s="9"/>
      <c r="AJ180" s="15"/>
    </row>
    <row r="181" spans="9:36">
      <c r="K181" s="15"/>
      <c r="L181" s="11"/>
      <c r="M181" s="15"/>
      <c r="N181" s="15"/>
      <c r="O181" s="15"/>
      <c r="P181" s="34"/>
      <c r="Q181" s="9"/>
      <c r="R181" s="12"/>
      <c r="S181" s="18"/>
      <c r="T181" s="12"/>
      <c r="U181" s="12"/>
      <c r="V181" s="12"/>
      <c r="W181" s="15"/>
      <c r="X181" s="15"/>
      <c r="Y181" s="15"/>
      <c r="Z181" s="15"/>
      <c r="AA181" s="15"/>
      <c r="AB181" s="15"/>
      <c r="AC181" s="15"/>
      <c r="AD181" s="15"/>
      <c r="AE181" s="15"/>
      <c r="AF181" s="15"/>
      <c r="AG181" s="15"/>
      <c r="AH181" s="15"/>
      <c r="AI181" s="9"/>
      <c r="AJ181" s="15"/>
    </row>
    <row r="182" spans="9:36">
      <c r="K182" s="15"/>
      <c r="L182" s="11"/>
      <c r="M182" s="15"/>
      <c r="N182" s="15"/>
      <c r="O182" s="15"/>
      <c r="P182" s="34"/>
      <c r="Q182" s="9"/>
      <c r="R182" s="12"/>
      <c r="S182" s="18"/>
      <c r="T182" s="12"/>
      <c r="U182" s="12"/>
      <c r="V182" s="12"/>
      <c r="W182" s="15"/>
      <c r="X182" s="15"/>
      <c r="Y182" s="15"/>
      <c r="Z182" s="15"/>
      <c r="AA182" s="15"/>
      <c r="AB182" s="15"/>
      <c r="AC182" s="15"/>
      <c r="AD182" s="15"/>
      <c r="AE182" s="15"/>
      <c r="AF182" s="15"/>
      <c r="AG182" s="15"/>
      <c r="AH182" s="15"/>
      <c r="AI182" s="9"/>
      <c r="AJ182" s="15"/>
    </row>
    <row r="183" spans="9:36">
      <c r="K183" s="15"/>
      <c r="L183" s="11"/>
      <c r="M183" s="15"/>
      <c r="N183" s="15"/>
      <c r="O183" s="15"/>
      <c r="P183" s="34"/>
      <c r="Q183" s="9"/>
      <c r="R183" s="12"/>
      <c r="S183" s="18"/>
      <c r="T183" s="12"/>
      <c r="U183" s="12"/>
      <c r="V183" s="12"/>
      <c r="W183" s="15"/>
      <c r="X183" s="15"/>
      <c r="Y183" s="15"/>
      <c r="Z183" s="15"/>
      <c r="AA183" s="15"/>
      <c r="AB183" s="15"/>
      <c r="AC183" s="15"/>
      <c r="AD183" s="15"/>
      <c r="AE183" s="15"/>
      <c r="AF183" s="15"/>
      <c r="AG183" s="15"/>
      <c r="AH183" s="15"/>
      <c r="AI183" s="9"/>
      <c r="AJ183" s="15"/>
    </row>
    <row r="184" spans="9:36">
      <c r="K184" s="15"/>
      <c r="L184" s="11"/>
      <c r="M184" s="15"/>
      <c r="N184" s="15"/>
      <c r="O184" s="15"/>
      <c r="P184" s="34"/>
      <c r="Q184" s="9"/>
      <c r="R184" s="12"/>
      <c r="S184" s="18"/>
      <c r="T184" s="12"/>
      <c r="U184" s="12"/>
      <c r="V184" s="12"/>
      <c r="W184" s="15"/>
      <c r="X184" s="15"/>
      <c r="Y184" s="15"/>
      <c r="Z184" s="15"/>
      <c r="AA184" s="15"/>
      <c r="AB184" s="15"/>
      <c r="AC184" s="15"/>
      <c r="AD184" s="15"/>
      <c r="AE184" s="15"/>
      <c r="AF184" s="15"/>
      <c r="AG184" s="15"/>
      <c r="AH184" s="15"/>
      <c r="AI184" s="9"/>
      <c r="AJ184" s="15"/>
    </row>
    <row r="185" spans="9:36">
      <c r="K185" s="15"/>
      <c r="L185" s="11"/>
      <c r="M185" s="15"/>
      <c r="N185" s="15"/>
      <c r="O185" s="15"/>
      <c r="P185" s="34"/>
      <c r="Q185" s="9"/>
      <c r="R185" s="12"/>
      <c r="S185" s="18"/>
      <c r="T185" s="12"/>
      <c r="U185" s="12"/>
      <c r="V185" s="12"/>
      <c r="W185" s="15"/>
      <c r="X185" s="15"/>
      <c r="Y185" s="15"/>
      <c r="Z185" s="15"/>
      <c r="AA185" s="15"/>
      <c r="AB185" s="15"/>
      <c r="AC185" s="15"/>
      <c r="AD185" s="15"/>
      <c r="AE185" s="15"/>
      <c r="AF185" s="15"/>
      <c r="AG185" s="15"/>
      <c r="AH185" s="15"/>
      <c r="AI185" s="9"/>
      <c r="AJ185" s="15"/>
    </row>
    <row r="186" spans="9:36">
      <c r="K186" s="15"/>
      <c r="L186" s="11"/>
      <c r="M186" s="15"/>
      <c r="N186" s="15"/>
      <c r="O186" s="15"/>
      <c r="P186" s="34"/>
      <c r="Q186" s="9"/>
      <c r="R186" s="12"/>
      <c r="S186" s="18"/>
      <c r="T186" s="12"/>
      <c r="U186" s="12"/>
      <c r="V186" s="12"/>
      <c r="W186" s="15"/>
      <c r="X186" s="15"/>
      <c r="Y186" s="15"/>
      <c r="Z186" s="15"/>
      <c r="AA186" s="15"/>
      <c r="AB186" s="15"/>
      <c r="AC186" s="15"/>
      <c r="AD186" s="15"/>
      <c r="AE186" s="15"/>
      <c r="AF186" s="15"/>
      <c r="AG186" s="15"/>
      <c r="AH186" s="15"/>
      <c r="AI186" s="9"/>
      <c r="AJ186" s="15"/>
    </row>
    <row r="187" spans="9:36">
      <c r="K187" s="15"/>
      <c r="L187" s="15"/>
      <c r="M187" s="15"/>
      <c r="N187" s="15"/>
      <c r="O187" s="15"/>
      <c r="P187" s="34"/>
      <c r="Q187" s="9"/>
      <c r="R187" s="12"/>
      <c r="S187" s="18"/>
      <c r="T187" s="12"/>
      <c r="U187" s="12"/>
      <c r="V187" s="12"/>
      <c r="W187" s="15"/>
      <c r="X187" s="15"/>
      <c r="Y187" s="15"/>
      <c r="Z187" s="15"/>
      <c r="AA187" s="15"/>
      <c r="AB187" s="15"/>
      <c r="AC187" s="15"/>
      <c r="AD187" s="15"/>
      <c r="AE187" s="15"/>
      <c r="AF187" s="15"/>
      <c r="AG187" s="15"/>
      <c r="AH187" s="15"/>
      <c r="AI187" s="15"/>
      <c r="AJ187" s="15"/>
    </row>
    <row r="188" spans="9:36">
      <c r="K188" s="15"/>
      <c r="L188" s="15"/>
      <c r="M188" s="15"/>
      <c r="N188" s="15"/>
      <c r="O188" s="15"/>
      <c r="P188" s="34"/>
      <c r="Q188" s="9"/>
      <c r="R188" s="12"/>
      <c r="S188" s="18"/>
      <c r="T188" s="12"/>
      <c r="U188" s="12"/>
      <c r="V188" s="12"/>
      <c r="W188" s="15"/>
      <c r="X188" s="15"/>
      <c r="Y188" s="15"/>
      <c r="Z188" s="15"/>
      <c r="AA188" s="15"/>
      <c r="AB188" s="15"/>
      <c r="AC188" s="15"/>
      <c r="AD188" s="15"/>
      <c r="AE188" s="15"/>
      <c r="AF188" s="15"/>
      <c r="AG188" s="15"/>
      <c r="AH188" s="15"/>
      <c r="AI188" s="15"/>
      <c r="AJ188" s="15"/>
    </row>
    <row r="189" spans="9:36">
      <c r="K189" s="15"/>
      <c r="L189" s="15"/>
      <c r="M189" s="15"/>
      <c r="N189" s="15"/>
      <c r="O189" s="15"/>
      <c r="P189" s="34"/>
      <c r="Q189" s="9"/>
      <c r="R189" s="12"/>
      <c r="S189" s="18"/>
      <c r="T189" s="12"/>
      <c r="U189" s="12"/>
      <c r="V189" s="12"/>
      <c r="W189" s="15"/>
      <c r="X189" s="15"/>
      <c r="Y189" s="15"/>
      <c r="Z189" s="15"/>
      <c r="AA189" s="15"/>
      <c r="AB189" s="15"/>
      <c r="AC189" s="15"/>
      <c r="AD189" s="15"/>
      <c r="AE189" s="15"/>
      <c r="AF189" s="15"/>
      <c r="AG189" s="15"/>
      <c r="AH189" s="15"/>
      <c r="AI189" s="15"/>
      <c r="AJ189" s="15"/>
    </row>
    <row r="190" spans="9:36">
      <c r="K190" s="15"/>
      <c r="L190" s="15"/>
      <c r="M190" s="15"/>
      <c r="N190" s="15"/>
      <c r="O190" s="15"/>
      <c r="P190" s="34"/>
      <c r="Q190" s="9"/>
      <c r="R190" s="12"/>
      <c r="S190" s="18"/>
      <c r="T190" s="12"/>
      <c r="U190" s="12"/>
      <c r="V190" s="12"/>
      <c r="W190" s="15"/>
      <c r="X190" s="15"/>
      <c r="Y190" s="15"/>
      <c r="Z190" s="15"/>
      <c r="AA190" s="15"/>
      <c r="AB190" s="15"/>
      <c r="AC190" s="15"/>
      <c r="AD190" s="15"/>
      <c r="AE190" s="15"/>
      <c r="AF190" s="15"/>
      <c r="AG190" s="15"/>
      <c r="AH190" s="15"/>
      <c r="AI190" s="15"/>
      <c r="AJ190" s="15"/>
    </row>
    <row r="191" spans="9:36">
      <c r="K191" s="15"/>
      <c r="L191" s="15"/>
      <c r="M191" s="15"/>
      <c r="N191" s="15"/>
      <c r="O191" s="15"/>
      <c r="P191" s="34"/>
      <c r="Q191" s="9"/>
      <c r="R191" s="12"/>
      <c r="S191" s="18"/>
      <c r="T191" s="12"/>
      <c r="U191" s="12"/>
      <c r="V191" s="12"/>
      <c r="W191" s="15"/>
      <c r="X191" s="15"/>
      <c r="Y191" s="15"/>
      <c r="Z191" s="15"/>
      <c r="AA191" s="15"/>
      <c r="AB191" s="15"/>
      <c r="AC191" s="15"/>
      <c r="AD191" s="15"/>
      <c r="AE191" s="15"/>
      <c r="AF191" s="15"/>
      <c r="AG191" s="15"/>
      <c r="AH191" s="15"/>
      <c r="AI191" s="15"/>
      <c r="AJ191" s="15"/>
    </row>
    <row r="192" spans="9:36">
      <c r="K192" s="15"/>
      <c r="L192" s="15"/>
      <c r="M192" s="15"/>
      <c r="N192" s="15"/>
      <c r="O192" s="15"/>
      <c r="P192" s="34"/>
      <c r="Q192" s="9"/>
      <c r="R192" s="12"/>
      <c r="S192" s="18"/>
      <c r="T192" s="12"/>
      <c r="U192" s="12"/>
      <c r="V192" s="12"/>
      <c r="W192" s="15"/>
      <c r="X192" s="15"/>
      <c r="Y192" s="15"/>
      <c r="Z192" s="15"/>
      <c r="AA192" s="15"/>
      <c r="AB192" s="15"/>
      <c r="AC192" s="15"/>
      <c r="AD192" s="15"/>
      <c r="AE192" s="15"/>
      <c r="AF192" s="15"/>
      <c r="AG192" s="15"/>
      <c r="AH192" s="15"/>
      <c r="AI192" s="15"/>
      <c r="AJ192" s="15"/>
    </row>
    <row r="193" spans="11:36">
      <c r="K193" s="15"/>
      <c r="L193" s="15"/>
      <c r="M193" s="15"/>
      <c r="N193" s="15"/>
      <c r="O193" s="15"/>
      <c r="P193" s="34"/>
      <c r="Q193" s="9"/>
      <c r="R193" s="12"/>
      <c r="S193" s="18"/>
      <c r="T193" s="12"/>
      <c r="U193" s="12"/>
      <c r="V193" s="12"/>
      <c r="W193" s="15"/>
      <c r="X193" s="15"/>
      <c r="Y193" s="15"/>
      <c r="Z193" s="15"/>
      <c r="AA193" s="15"/>
      <c r="AB193" s="15"/>
      <c r="AC193" s="15"/>
      <c r="AD193" s="15"/>
      <c r="AE193" s="15"/>
      <c r="AF193" s="15"/>
      <c r="AG193" s="15"/>
      <c r="AH193" s="15"/>
      <c r="AI193" s="15"/>
      <c r="AJ193" s="15"/>
    </row>
    <row r="194" spans="11:36">
      <c r="K194" s="15"/>
      <c r="L194" s="15"/>
      <c r="M194" s="15"/>
      <c r="N194" s="15"/>
      <c r="O194" s="15"/>
      <c r="P194" s="34"/>
      <c r="Q194" s="9"/>
      <c r="R194" s="18"/>
      <c r="S194" s="18"/>
      <c r="T194" s="18"/>
      <c r="U194" s="18"/>
      <c r="V194" s="18"/>
      <c r="W194" s="15"/>
      <c r="X194" s="15"/>
      <c r="Y194" s="15"/>
      <c r="Z194" s="15"/>
      <c r="AA194" s="15"/>
      <c r="AB194" s="15"/>
      <c r="AC194" s="15"/>
      <c r="AD194" s="15"/>
      <c r="AE194" s="15"/>
      <c r="AF194" s="15"/>
      <c r="AG194" s="15"/>
      <c r="AH194" s="15"/>
      <c r="AI194" s="15"/>
      <c r="AJ194" s="15"/>
    </row>
    <row r="195" spans="11:36">
      <c r="K195" s="15"/>
      <c r="L195" s="15"/>
      <c r="M195" s="15"/>
      <c r="N195" s="15"/>
      <c r="O195" s="15"/>
      <c r="P195" s="34"/>
      <c r="Q195" s="15"/>
      <c r="R195" s="15"/>
      <c r="S195" s="15"/>
      <c r="T195" s="15"/>
      <c r="U195" s="15"/>
      <c r="V195" s="15"/>
      <c r="W195" s="15"/>
      <c r="X195" s="15"/>
      <c r="Y195" s="15"/>
      <c r="Z195" s="15"/>
      <c r="AA195" s="15"/>
      <c r="AB195" s="15"/>
      <c r="AC195" s="15"/>
      <c r="AD195" s="15"/>
      <c r="AE195" s="15"/>
      <c r="AF195" s="15"/>
      <c r="AG195" s="15"/>
      <c r="AH195" s="15"/>
      <c r="AI195" s="15"/>
      <c r="AJ195" s="15"/>
    </row>
    <row r="196" spans="11:36">
      <c r="K196" s="15"/>
      <c r="L196" s="15"/>
      <c r="M196" s="15"/>
      <c r="N196" s="15"/>
      <c r="O196" s="15"/>
      <c r="P196" s="34"/>
      <c r="Q196" s="15"/>
      <c r="R196" s="15"/>
      <c r="S196" s="15"/>
      <c r="T196" s="15"/>
      <c r="U196" s="15"/>
      <c r="V196" s="15"/>
      <c r="W196" s="15"/>
      <c r="X196" s="15"/>
      <c r="Y196" s="15"/>
      <c r="Z196" s="15"/>
      <c r="AA196" s="15"/>
      <c r="AB196" s="15"/>
      <c r="AC196" s="15"/>
      <c r="AD196" s="15"/>
      <c r="AE196" s="15"/>
      <c r="AF196" s="15"/>
      <c r="AG196" s="15"/>
      <c r="AH196" s="15"/>
      <c r="AI196" s="15"/>
      <c r="AJ196" s="15"/>
    </row>
    <row r="197" spans="11:36">
      <c r="K197" s="15"/>
      <c r="L197" s="15"/>
      <c r="M197" s="15"/>
      <c r="N197" s="15"/>
      <c r="O197" s="15"/>
      <c r="P197" s="34"/>
      <c r="Q197" s="15"/>
      <c r="R197" s="15"/>
      <c r="S197" s="15"/>
      <c r="T197" s="15"/>
      <c r="U197" s="15"/>
      <c r="V197" s="15"/>
      <c r="W197" s="15"/>
      <c r="X197" s="15"/>
      <c r="Y197" s="15"/>
      <c r="Z197" s="15"/>
      <c r="AA197" s="15"/>
      <c r="AB197" s="15"/>
      <c r="AC197" s="15"/>
      <c r="AD197" s="15"/>
      <c r="AE197" s="15"/>
      <c r="AF197" s="15"/>
      <c r="AG197" s="15"/>
      <c r="AH197" s="15"/>
      <c r="AI197" s="15"/>
      <c r="AJ197" s="15"/>
    </row>
  </sheetData>
  <sortState xmlns:xlrd2="http://schemas.microsoft.com/office/spreadsheetml/2017/richdata2" ref="M9:CQ18">
    <sortCondition ref="N9" customList="Sunday,Monday,Tuesday,Wednesday,Thursday,Friday,Saturday"/>
  </sortState>
  <dataConsolidate/>
  <mergeCells count="21">
    <mergeCell ref="CD6:CR6"/>
    <mergeCell ref="CN7:CR7"/>
    <mergeCell ref="BO7:BS7"/>
    <mergeCell ref="BE7:BI7"/>
    <mergeCell ref="CI7:CM7"/>
    <mergeCell ref="BO6:CC6"/>
    <mergeCell ref="BT7:BX7"/>
    <mergeCell ref="CD7:CH7"/>
    <mergeCell ref="BY7:CC7"/>
    <mergeCell ref="V6:AJ6"/>
    <mergeCell ref="AP7:AT7"/>
    <mergeCell ref="AU7:AY7"/>
    <mergeCell ref="AZ6:BN6"/>
    <mergeCell ref="AK7:AO7"/>
    <mergeCell ref="AK6:AY6"/>
    <mergeCell ref="AZ7:BD7"/>
    <mergeCell ref="F65:J65"/>
    <mergeCell ref="V7:Z7"/>
    <mergeCell ref="AA7:AE7"/>
    <mergeCell ref="AF7:AJ7"/>
    <mergeCell ref="BJ7:BN7"/>
  </mergeCells>
  <phoneticPr fontId="0" type="noConversion"/>
  <hyperlinks>
    <hyperlink ref="D6" r:id="rId1" xr:uid="{00000000-0004-0000-0000-000000000000}"/>
    <hyperlink ref="D5" r:id="rId2" xr:uid="{00000000-0004-0000-0000-000001000000}"/>
    <hyperlink ref="D7" r:id="rId3" xr:uid="{00000000-0004-0000-0000-000002000000}"/>
    <hyperlink ref="D8" r:id="rId4" xr:uid="{00000000-0004-0000-0000-000003000000}"/>
  </hyperlinks>
  <pageMargins left="0.25" right="0.25" top="0.5" bottom="0.5" header="0.25" footer="0.25"/>
  <pageSetup scale="26" orientation="portrait" r:id="rId5"/>
  <headerFooter alignWithMargins="0">
    <oddFooter>&amp;L&amp;F&amp;R&amp;D   &amp;T</oddFooter>
  </headerFooter>
  <drawing r:id="rId6"/>
  <legacy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pageSetUpPr fitToPage="1"/>
  </sheetPr>
  <dimension ref="A1:O47"/>
  <sheetViews>
    <sheetView tabSelected="1" view="pageBreakPreview" zoomScaleNormal="100" zoomScaleSheetLayoutView="100" workbookViewId="0">
      <pane xSplit="3" ySplit="7" topLeftCell="D8" activePane="bottomRight" state="frozen"/>
      <selection pane="topRight" activeCell="D1" sqref="D1"/>
      <selection pane="bottomLeft" activeCell="A8" sqref="A8"/>
      <selection pane="bottomRight" activeCell="D8" sqref="D8"/>
    </sheetView>
  </sheetViews>
  <sheetFormatPr defaultColWidth="9.140625" defaultRowHeight="12" customHeight="1"/>
  <cols>
    <col min="1" max="1" width="1.85546875" style="46" customWidth="1"/>
    <col min="2" max="2" width="50" style="46" customWidth="1"/>
    <col min="3" max="3" width="6.7109375" style="54" customWidth="1"/>
    <col min="4" max="4" width="9.7109375" style="47" customWidth="1"/>
    <col min="5" max="5" width="3.140625" style="47" customWidth="1"/>
    <col min="6" max="6" width="9.7109375" style="47" customWidth="1"/>
    <col min="7" max="7" width="3.140625" style="47" customWidth="1"/>
    <col min="8" max="8" width="9.7109375" style="47" customWidth="1"/>
    <col min="9" max="9" width="3.140625" style="47" customWidth="1"/>
    <col min="10" max="10" width="9.7109375" style="47" customWidth="1"/>
    <col min="11" max="11" width="3.140625" style="47" customWidth="1"/>
    <col min="12" max="12" width="9.140625" style="542"/>
    <col min="13" max="16384" width="9.140625" style="46"/>
  </cols>
  <sheetData>
    <row r="1" spans="1:12" ht="13.15" customHeight="1">
      <c r="A1" s="205" t="s">
        <v>165</v>
      </c>
      <c r="B1" s="175"/>
      <c r="C1" s="175"/>
      <c r="D1" s="175"/>
      <c r="E1" s="175"/>
      <c r="F1" s="175"/>
      <c r="G1" s="111"/>
      <c r="H1" s="175"/>
      <c r="I1" s="175"/>
      <c r="J1" s="175"/>
      <c r="K1" s="111"/>
    </row>
    <row r="2" spans="1:12" ht="13.15" customHeight="1">
      <c r="A2" s="205" t="s">
        <v>192</v>
      </c>
      <c r="B2" s="175"/>
      <c r="C2" s="175"/>
      <c r="D2" s="175"/>
      <c r="E2" s="175"/>
      <c r="F2" s="175"/>
      <c r="G2" s="111"/>
      <c r="H2" s="175"/>
      <c r="I2" s="175"/>
      <c r="J2" s="175"/>
      <c r="K2" s="111"/>
    </row>
    <row r="3" spans="1:12" ht="13.15" customHeight="1">
      <c r="A3" s="217" t="s">
        <v>254</v>
      </c>
      <c r="B3" s="195"/>
      <c r="C3" s="195"/>
      <c r="D3" s="195"/>
      <c r="E3" s="195"/>
      <c r="F3" s="195"/>
      <c r="G3" s="271"/>
      <c r="H3" s="195"/>
      <c r="I3" s="195"/>
      <c r="J3" s="195"/>
      <c r="K3" s="473"/>
    </row>
    <row r="4" spans="1:12" ht="13.15" customHeight="1">
      <c r="A4" s="218" t="s">
        <v>193</v>
      </c>
      <c r="B4" s="111"/>
      <c r="C4" s="111"/>
      <c r="D4" s="111"/>
      <c r="E4" s="111"/>
      <c r="F4" s="111"/>
      <c r="G4" s="111"/>
      <c r="H4" s="111"/>
      <c r="I4" s="111"/>
      <c r="J4" s="111"/>
      <c r="K4" s="111"/>
    </row>
    <row r="5" spans="1:12" s="48" customFormat="1" ht="12" customHeight="1">
      <c r="A5" s="200"/>
      <c r="B5" s="49"/>
      <c r="C5" s="50"/>
      <c r="D5" s="631" t="s">
        <v>381</v>
      </c>
      <c r="E5" s="631"/>
      <c r="F5" s="631"/>
      <c r="G5" s="53"/>
      <c r="H5" s="631" t="s">
        <v>382</v>
      </c>
      <c r="I5" s="631"/>
      <c r="J5" s="631"/>
      <c r="K5" s="53"/>
      <c r="L5" s="543"/>
    </row>
    <row r="6" spans="1:12" s="48" customFormat="1" ht="12" customHeight="1">
      <c r="A6" s="226"/>
      <c r="B6" s="114"/>
      <c r="C6" s="235"/>
      <c r="D6" s="632"/>
      <c r="E6" s="632"/>
      <c r="F6" s="632"/>
      <c r="G6" s="274"/>
      <c r="H6" s="632"/>
      <c r="I6" s="632"/>
      <c r="J6" s="632"/>
      <c r="K6" s="274"/>
      <c r="L6" s="543"/>
    </row>
    <row r="7" spans="1:12" ht="12.75" customHeight="1">
      <c r="A7" s="199"/>
      <c r="B7" s="199"/>
      <c r="C7" s="52" t="s">
        <v>126</v>
      </c>
      <c r="D7" s="244">
        <v>2022</v>
      </c>
      <c r="E7" s="267"/>
      <c r="F7" s="555">
        <v>2021</v>
      </c>
      <c r="G7" s="268"/>
      <c r="H7" s="244">
        <v>2022</v>
      </c>
      <c r="I7" s="267"/>
      <c r="J7" s="555">
        <v>2021</v>
      </c>
      <c r="K7" s="268"/>
    </row>
    <row r="8" spans="1:12" ht="12.75" customHeight="1">
      <c r="A8" s="200" t="s">
        <v>194</v>
      </c>
      <c r="B8" s="200"/>
      <c r="C8" s="127">
        <v>2</v>
      </c>
      <c r="D8" s="560">
        <v>1455</v>
      </c>
      <c r="E8" s="587" t="s">
        <v>207</v>
      </c>
      <c r="F8" s="528">
        <v>1449</v>
      </c>
      <c r="G8" s="588" t="s">
        <v>207</v>
      </c>
      <c r="H8" s="560">
        <v>4258</v>
      </c>
      <c r="I8" s="587" t="s">
        <v>207</v>
      </c>
      <c r="J8" s="528">
        <v>4314</v>
      </c>
      <c r="K8" s="588" t="s">
        <v>207</v>
      </c>
    </row>
    <row r="9" spans="1:12">
      <c r="A9" s="629" t="s">
        <v>195</v>
      </c>
      <c r="B9" s="629"/>
      <c r="C9" s="128">
        <v>10</v>
      </c>
      <c r="D9" s="561">
        <v>1166</v>
      </c>
      <c r="E9" s="476"/>
      <c r="F9" s="559">
        <v>1237</v>
      </c>
      <c r="G9" s="490"/>
      <c r="H9" s="561">
        <v>3461</v>
      </c>
      <c r="I9" s="476"/>
      <c r="J9" s="559">
        <v>3703</v>
      </c>
      <c r="K9" s="490"/>
    </row>
    <row r="10" spans="1:12" ht="12.75" customHeight="1">
      <c r="A10" s="628" t="s">
        <v>196</v>
      </c>
      <c r="B10" s="628"/>
      <c r="C10" s="76"/>
      <c r="D10" s="560">
        <f>D8-D9</f>
        <v>289</v>
      </c>
      <c r="E10" s="477"/>
      <c r="F10" s="556">
        <f>F8-F9</f>
        <v>212</v>
      </c>
      <c r="G10" s="491"/>
      <c r="H10" s="560">
        <f>H8-H9</f>
        <v>797</v>
      </c>
      <c r="I10" s="477"/>
      <c r="J10" s="556">
        <f>J8-J9</f>
        <v>611</v>
      </c>
      <c r="K10" s="491"/>
    </row>
    <row r="11" spans="1:12" ht="12.75" customHeight="1">
      <c r="A11" s="633" t="s">
        <v>197</v>
      </c>
      <c r="B11" s="633"/>
      <c r="C11" s="127"/>
      <c r="D11" s="560">
        <v>93</v>
      </c>
      <c r="E11" s="478"/>
      <c r="F11" s="556">
        <v>85</v>
      </c>
      <c r="G11" s="491"/>
      <c r="H11" s="560">
        <v>273</v>
      </c>
      <c r="I11" s="478"/>
      <c r="J11" s="556">
        <v>253</v>
      </c>
      <c r="K11" s="491"/>
    </row>
    <row r="12" spans="1:12">
      <c r="A12" s="633" t="s">
        <v>198</v>
      </c>
      <c r="B12" s="633"/>
      <c r="C12" s="127">
        <v>3</v>
      </c>
      <c r="D12" s="560">
        <v>74</v>
      </c>
      <c r="E12" s="478"/>
      <c r="F12" s="556">
        <v>78</v>
      </c>
      <c r="G12" s="491"/>
      <c r="H12" s="560">
        <v>233</v>
      </c>
      <c r="I12" s="478"/>
      <c r="J12" s="556">
        <v>244</v>
      </c>
      <c r="K12" s="491"/>
    </row>
    <row r="13" spans="1:12" ht="12" customHeight="1">
      <c r="A13" s="46" t="s">
        <v>322</v>
      </c>
      <c r="C13" s="54">
        <v>4</v>
      </c>
      <c r="D13" s="567">
        <v>-3</v>
      </c>
      <c r="E13" s="568"/>
      <c r="F13" s="556">
        <v>0</v>
      </c>
      <c r="G13" s="568"/>
      <c r="H13" s="567">
        <v>-10</v>
      </c>
      <c r="J13" s="556">
        <v>4</v>
      </c>
    </row>
    <row r="14" spans="1:12" ht="11.25" customHeight="1">
      <c r="A14" s="629" t="s">
        <v>199</v>
      </c>
      <c r="B14" s="629"/>
      <c r="C14" s="128">
        <v>5</v>
      </c>
      <c r="D14" s="569">
        <v>-20</v>
      </c>
      <c r="E14" s="570"/>
      <c r="F14" s="557">
        <v>1</v>
      </c>
      <c r="G14" s="571"/>
      <c r="H14" s="569">
        <v>-30</v>
      </c>
      <c r="I14" s="478"/>
      <c r="J14" s="557">
        <v>7</v>
      </c>
      <c r="K14" s="490"/>
    </row>
    <row r="15" spans="1:12" ht="12.75" customHeight="1">
      <c r="A15" s="628" t="s">
        <v>200</v>
      </c>
      <c r="B15" s="628"/>
      <c r="C15" s="76"/>
      <c r="D15" s="567">
        <f>D10-D11-D12-D13-D14</f>
        <v>145</v>
      </c>
      <c r="E15" s="572"/>
      <c r="F15" s="556">
        <f>F10-F11-F12-F13-F14</f>
        <v>48</v>
      </c>
      <c r="G15" s="573"/>
      <c r="H15" s="567">
        <f>H10-H11-H12-H13-H14</f>
        <v>331</v>
      </c>
      <c r="I15" s="479"/>
      <c r="J15" s="556">
        <f>J10-J11-J12-J13-J14</f>
        <v>103</v>
      </c>
      <c r="K15" s="492"/>
    </row>
    <row r="16" spans="1:12">
      <c r="A16" s="173" t="s">
        <v>201</v>
      </c>
      <c r="B16" s="173"/>
      <c r="C16" s="127">
        <v>6</v>
      </c>
      <c r="D16" s="243">
        <v>142</v>
      </c>
      <c r="E16" s="574"/>
      <c r="F16" s="556">
        <v>426</v>
      </c>
      <c r="G16" s="575"/>
      <c r="H16" s="243">
        <v>720</v>
      </c>
      <c r="I16" s="480"/>
      <c r="J16" s="556">
        <v>762</v>
      </c>
      <c r="K16" s="491"/>
    </row>
    <row r="17" spans="1:15">
      <c r="A17" s="142" t="s">
        <v>202</v>
      </c>
      <c r="B17" s="142"/>
      <c r="C17" s="128">
        <v>6</v>
      </c>
      <c r="D17" s="569">
        <v>-25</v>
      </c>
      <c r="E17" s="576"/>
      <c r="F17" s="557">
        <v>-3</v>
      </c>
      <c r="G17" s="571"/>
      <c r="H17" s="569">
        <v>-23</v>
      </c>
      <c r="I17" s="481"/>
      <c r="J17" s="557">
        <v>-176</v>
      </c>
      <c r="K17" s="490"/>
    </row>
    <row r="18" spans="1:15" ht="12.75" customHeight="1">
      <c r="A18" s="628" t="s">
        <v>203</v>
      </c>
      <c r="B18" s="628"/>
      <c r="C18" s="121"/>
      <c r="D18" s="567">
        <f>D15-D16-D17</f>
        <v>28</v>
      </c>
      <c r="E18" s="577"/>
      <c r="F18" s="556">
        <f>F15-F16-F17</f>
        <v>-375</v>
      </c>
      <c r="G18" s="575"/>
      <c r="H18" s="567">
        <f>H15-H16-H17</f>
        <v>-366</v>
      </c>
      <c r="I18" s="482"/>
      <c r="J18" s="556">
        <f>J15-J16-J17</f>
        <v>-483</v>
      </c>
      <c r="K18" s="491"/>
    </row>
    <row r="19" spans="1:15" ht="12" customHeight="1">
      <c r="A19" s="629" t="s">
        <v>204</v>
      </c>
      <c r="B19" s="629"/>
      <c r="C19" s="128"/>
      <c r="D19" s="569">
        <v>1</v>
      </c>
      <c r="E19" s="578"/>
      <c r="F19" s="557">
        <v>1</v>
      </c>
      <c r="G19" s="571"/>
      <c r="H19" s="569">
        <v>3</v>
      </c>
      <c r="I19" s="483"/>
      <c r="J19" s="557">
        <v>5</v>
      </c>
      <c r="K19" s="490"/>
    </row>
    <row r="20" spans="1:15" ht="12.75" customHeight="1">
      <c r="A20" s="627" t="s">
        <v>276</v>
      </c>
      <c r="B20" s="627"/>
      <c r="C20" s="76"/>
      <c r="D20" s="567">
        <f>D18-D19</f>
        <v>27</v>
      </c>
      <c r="E20" s="587" t="s">
        <v>207</v>
      </c>
      <c r="F20" s="556">
        <f>F18-F19</f>
        <v>-376</v>
      </c>
      <c r="G20" s="588" t="s">
        <v>207</v>
      </c>
      <c r="H20" s="567">
        <f>H18-H19</f>
        <v>-369</v>
      </c>
      <c r="I20" s="587" t="s">
        <v>207</v>
      </c>
      <c r="J20" s="556">
        <f>J18-J19</f>
        <v>-488</v>
      </c>
      <c r="K20" s="588" t="s">
        <v>207</v>
      </c>
    </row>
    <row r="21" spans="1:15" ht="12.75" customHeight="1">
      <c r="A21" s="348" t="s">
        <v>290</v>
      </c>
      <c r="B21" s="347"/>
      <c r="C21" s="76"/>
      <c r="D21" s="569">
        <v>0</v>
      </c>
      <c r="E21" s="579"/>
      <c r="F21" s="557">
        <v>-1</v>
      </c>
      <c r="G21" s="575"/>
      <c r="H21" s="569">
        <v>-20</v>
      </c>
      <c r="I21" s="485"/>
      <c r="J21" s="559">
        <v>5320</v>
      </c>
      <c r="K21" s="489"/>
    </row>
    <row r="22" spans="1:15" ht="12.75" customHeight="1" thickBot="1">
      <c r="A22" s="361" t="s">
        <v>205</v>
      </c>
      <c r="B22" s="361"/>
      <c r="C22" s="77"/>
      <c r="D22" s="580">
        <f>D20+D21</f>
        <v>27</v>
      </c>
      <c r="E22" s="440" t="s">
        <v>207</v>
      </c>
      <c r="F22" s="581">
        <f>F20+F21</f>
        <v>-377</v>
      </c>
      <c r="G22" s="447" t="s">
        <v>207</v>
      </c>
      <c r="H22" s="580">
        <f>H20+H21</f>
        <v>-389</v>
      </c>
      <c r="I22" s="387" t="s">
        <v>207</v>
      </c>
      <c r="J22" s="529">
        <f>J20+J21</f>
        <v>4832</v>
      </c>
      <c r="K22" s="391" t="s">
        <v>207</v>
      </c>
    </row>
    <row r="23" spans="1:15" ht="13.5" customHeight="1">
      <c r="A23" s="630" t="s">
        <v>206</v>
      </c>
      <c r="B23" s="630"/>
      <c r="C23" s="76"/>
      <c r="D23" s="243"/>
      <c r="E23" s="544"/>
      <c r="F23" s="556"/>
      <c r="G23" s="493"/>
      <c r="H23" s="243"/>
      <c r="I23" s="486"/>
      <c r="J23" s="556"/>
      <c r="K23" s="493"/>
    </row>
    <row r="24" spans="1:15" ht="24">
      <c r="A24" s="195"/>
      <c r="B24" s="198" t="s">
        <v>268</v>
      </c>
      <c r="C24" s="76"/>
      <c r="D24" s="243">
        <v>27</v>
      </c>
      <c r="E24" s="587" t="s">
        <v>207</v>
      </c>
      <c r="F24" s="556">
        <v>-377</v>
      </c>
      <c r="G24" s="588" t="s">
        <v>207</v>
      </c>
      <c r="H24" s="243">
        <v>-389</v>
      </c>
      <c r="I24" s="587" t="s">
        <v>207</v>
      </c>
      <c r="J24" s="531">
        <v>4803</v>
      </c>
      <c r="K24" s="588" t="s">
        <v>207</v>
      </c>
      <c r="L24" s="541"/>
      <c r="O24" s="553"/>
    </row>
    <row r="25" spans="1:15" ht="13.5">
      <c r="A25" s="199"/>
      <c r="B25" s="144" t="s">
        <v>293</v>
      </c>
      <c r="C25" s="75"/>
      <c r="D25" s="362">
        <v>0</v>
      </c>
      <c r="E25" s="487"/>
      <c r="F25" s="557">
        <v>0</v>
      </c>
      <c r="G25" s="491"/>
      <c r="H25" s="362">
        <v>0</v>
      </c>
      <c r="I25" s="487"/>
      <c r="J25" s="557">
        <v>29</v>
      </c>
      <c r="K25" s="491"/>
    </row>
    <row r="26" spans="1:15" ht="12.75" customHeight="1" thickBot="1">
      <c r="A26" s="143"/>
      <c r="B26" s="143"/>
      <c r="C26" s="77"/>
      <c r="D26" s="554">
        <f>D24+D25</f>
        <v>27</v>
      </c>
      <c r="E26" s="440" t="s">
        <v>207</v>
      </c>
      <c r="F26" s="558">
        <f>F24+F25</f>
        <v>-377</v>
      </c>
      <c r="G26" s="447" t="s">
        <v>207</v>
      </c>
      <c r="H26" s="554">
        <f>H24+H25</f>
        <v>-389</v>
      </c>
      <c r="I26" s="440" t="s">
        <v>207</v>
      </c>
      <c r="J26" s="529">
        <f>J24+J25</f>
        <v>4832</v>
      </c>
      <c r="K26" s="391" t="s">
        <v>207</v>
      </c>
    </row>
    <row r="27" spans="1:15" ht="12.75" customHeight="1">
      <c r="A27" s="347" t="s">
        <v>288</v>
      </c>
      <c r="B27" s="347"/>
      <c r="C27" s="76"/>
      <c r="D27" s="243"/>
      <c r="E27" s="484"/>
      <c r="F27" s="556"/>
      <c r="G27" s="489"/>
      <c r="H27" s="243"/>
      <c r="I27" s="484"/>
      <c r="J27" s="556"/>
      <c r="K27" s="489"/>
    </row>
    <row r="28" spans="1:15" ht="12.75" customHeight="1">
      <c r="A28" s="347"/>
      <c r="B28" s="347" t="s">
        <v>287</v>
      </c>
      <c r="C28" s="76"/>
      <c r="D28" s="243"/>
      <c r="E28" s="484"/>
      <c r="F28" s="556"/>
      <c r="G28" s="489"/>
      <c r="H28" s="243"/>
      <c r="I28" s="484"/>
      <c r="J28" s="556"/>
      <c r="K28" s="489"/>
    </row>
    <row r="29" spans="1:15" ht="12.75" customHeight="1">
      <c r="A29" s="348"/>
      <c r="B29" s="348" t="s">
        <v>317</v>
      </c>
      <c r="C29" s="76"/>
      <c r="D29" s="243">
        <v>27</v>
      </c>
      <c r="E29" s="587" t="s">
        <v>207</v>
      </c>
      <c r="F29" s="556">
        <v>-376</v>
      </c>
      <c r="G29" s="588" t="s">
        <v>207</v>
      </c>
      <c r="H29" s="243">
        <v>-369</v>
      </c>
      <c r="I29" s="587" t="s">
        <v>207</v>
      </c>
      <c r="J29" s="556">
        <v>-488</v>
      </c>
      <c r="K29" s="588" t="s">
        <v>207</v>
      </c>
    </row>
    <row r="30" spans="1:15" ht="12.75" customHeight="1">
      <c r="A30" s="348"/>
      <c r="B30" s="348" t="s">
        <v>318</v>
      </c>
      <c r="C30" s="76"/>
      <c r="D30" s="362">
        <v>0</v>
      </c>
      <c r="E30" s="488"/>
      <c r="F30" s="557">
        <v>-1</v>
      </c>
      <c r="G30" s="489"/>
      <c r="H30" s="362">
        <v>-20</v>
      </c>
      <c r="I30" s="488"/>
      <c r="J30" s="559">
        <v>5291</v>
      </c>
      <c r="K30" s="489"/>
    </row>
    <row r="31" spans="1:15" ht="12.75" customHeight="1" thickBot="1">
      <c r="A31" s="143"/>
      <c r="B31" s="143"/>
      <c r="C31" s="77"/>
      <c r="D31" s="554">
        <f>D29+D30</f>
        <v>27</v>
      </c>
      <c r="E31" s="440" t="s">
        <v>207</v>
      </c>
      <c r="F31" s="558">
        <f>F29+F30</f>
        <v>-377</v>
      </c>
      <c r="G31" s="447" t="s">
        <v>207</v>
      </c>
      <c r="H31" s="554">
        <f>H29+H30</f>
        <v>-389</v>
      </c>
      <c r="I31" s="440" t="s">
        <v>207</v>
      </c>
      <c r="J31" s="529">
        <f>J29+J30</f>
        <v>4803</v>
      </c>
      <c r="K31" s="391" t="s">
        <v>207</v>
      </c>
    </row>
    <row r="32" spans="1:15" ht="12.75" customHeight="1">
      <c r="A32" s="627" t="s">
        <v>323</v>
      </c>
      <c r="B32" s="627"/>
      <c r="C32" s="127">
        <v>7</v>
      </c>
      <c r="D32" s="367"/>
      <c r="E32" s="486"/>
      <c r="F32" s="366"/>
      <c r="G32" s="494"/>
      <c r="H32" s="367"/>
      <c r="I32" s="486"/>
      <c r="J32" s="366"/>
      <c r="K32" s="494"/>
    </row>
    <row r="33" spans="1:11" ht="12.75" customHeight="1">
      <c r="A33" s="347"/>
      <c r="B33" s="348" t="s">
        <v>324</v>
      </c>
      <c r="C33" s="127"/>
      <c r="D33" s="368" t="s">
        <v>354</v>
      </c>
      <c r="E33" s="437" t="s">
        <v>207</v>
      </c>
      <c r="F33" s="566" t="s">
        <v>356</v>
      </c>
      <c r="G33" s="446" t="s">
        <v>207</v>
      </c>
      <c r="H33" s="368" t="s">
        <v>358</v>
      </c>
      <c r="I33" s="437" t="s">
        <v>207</v>
      </c>
      <c r="J33" s="369" t="s">
        <v>360</v>
      </c>
      <c r="K33" s="446" t="s">
        <v>207</v>
      </c>
    </row>
    <row r="34" spans="1:11" ht="12.75" customHeight="1">
      <c r="A34" s="471"/>
      <c r="B34" s="472" t="s">
        <v>325</v>
      </c>
      <c r="C34" s="127"/>
      <c r="D34" s="368" t="s">
        <v>354</v>
      </c>
      <c r="E34" s="437" t="s">
        <v>207</v>
      </c>
      <c r="F34" s="566" t="s">
        <v>356</v>
      </c>
      <c r="G34" s="446" t="s">
        <v>207</v>
      </c>
      <c r="H34" s="368" t="s">
        <v>358</v>
      </c>
      <c r="I34" s="437" t="s">
        <v>207</v>
      </c>
      <c r="J34" s="369" t="s">
        <v>365</v>
      </c>
      <c r="K34" s="446" t="s">
        <v>207</v>
      </c>
    </row>
    <row r="35" spans="1:11" ht="12.75" customHeight="1">
      <c r="A35" s="347"/>
      <c r="B35" s="348" t="s">
        <v>291</v>
      </c>
      <c r="C35" s="127"/>
      <c r="D35" s="595" t="s">
        <v>355</v>
      </c>
      <c r="E35" s="437" t="s">
        <v>207</v>
      </c>
      <c r="F35" s="369" t="s">
        <v>327</v>
      </c>
      <c r="G35" s="446" t="s">
        <v>207</v>
      </c>
      <c r="H35" s="368" t="s">
        <v>326</v>
      </c>
      <c r="I35" s="437" t="s">
        <v>207</v>
      </c>
      <c r="J35" s="369" t="s">
        <v>361</v>
      </c>
      <c r="K35" s="446" t="s">
        <v>207</v>
      </c>
    </row>
    <row r="36" spans="1:11" ht="12.75" customHeight="1">
      <c r="A36" s="148"/>
      <c r="B36" s="436" t="s">
        <v>321</v>
      </c>
      <c r="C36" s="128"/>
      <c r="D36" s="596" t="s">
        <v>355</v>
      </c>
      <c r="E36" s="589" t="s">
        <v>207</v>
      </c>
      <c r="F36" s="435" t="s">
        <v>327</v>
      </c>
      <c r="G36" s="590" t="s">
        <v>207</v>
      </c>
      <c r="H36" s="499" t="s">
        <v>326</v>
      </c>
      <c r="I36" s="589" t="s">
        <v>207</v>
      </c>
      <c r="J36" s="435" t="s">
        <v>362</v>
      </c>
      <c r="K36" s="590" t="s">
        <v>207</v>
      </c>
    </row>
    <row r="37" spans="1:11" ht="12.75" customHeight="1" thickBot="1">
      <c r="A37" s="617" t="s">
        <v>274</v>
      </c>
      <c r="B37" s="352"/>
      <c r="C37" s="339"/>
      <c r="D37" s="365" t="s">
        <v>354</v>
      </c>
      <c r="E37" s="440" t="s">
        <v>207</v>
      </c>
      <c r="F37" s="364" t="s">
        <v>357</v>
      </c>
      <c r="G37" s="591" t="s">
        <v>207</v>
      </c>
      <c r="H37" s="365" t="s">
        <v>359</v>
      </c>
      <c r="I37" s="440" t="s">
        <v>207</v>
      </c>
      <c r="J37" s="364" t="s">
        <v>363</v>
      </c>
      <c r="K37" s="591" t="s">
        <v>207</v>
      </c>
    </row>
    <row r="38" spans="1:11" ht="13.5" customHeight="1" thickBot="1">
      <c r="A38" s="617" t="s">
        <v>275</v>
      </c>
      <c r="B38" s="113"/>
      <c r="C38" s="113"/>
      <c r="D38" s="365" t="s">
        <v>354</v>
      </c>
      <c r="E38" s="593" t="s">
        <v>207</v>
      </c>
      <c r="F38" s="370" t="s">
        <v>357</v>
      </c>
      <c r="G38" s="592" t="s">
        <v>207</v>
      </c>
      <c r="H38" s="365" t="s">
        <v>359</v>
      </c>
      <c r="I38" s="387" t="s">
        <v>207</v>
      </c>
      <c r="J38" s="370" t="s">
        <v>364</v>
      </c>
      <c r="K38" s="391" t="s">
        <v>207</v>
      </c>
    </row>
    <row r="39" spans="1:11" ht="12.75" customHeight="1">
      <c r="A39" s="254" t="s">
        <v>315</v>
      </c>
      <c r="B39" s="497" t="s">
        <v>393</v>
      </c>
      <c r="C39" s="496"/>
      <c r="D39" s="496"/>
      <c r="E39" s="496"/>
      <c r="F39" s="496"/>
      <c r="G39" s="496"/>
      <c r="H39" s="496"/>
      <c r="I39" s="496"/>
      <c r="J39" s="496"/>
      <c r="K39" s="124"/>
    </row>
    <row r="40" spans="1:11" ht="12.75" customHeight="1">
      <c r="A40" s="363"/>
      <c r="B40" s="594" t="s">
        <v>394</v>
      </c>
      <c r="C40" s="495"/>
      <c r="D40" s="495"/>
      <c r="E40" s="495"/>
      <c r="F40" s="495"/>
      <c r="G40" s="495"/>
      <c r="H40" s="495"/>
      <c r="I40" s="495"/>
      <c r="J40" s="495"/>
      <c r="K40" s="124"/>
    </row>
    <row r="41" spans="1:11" ht="12.75" customHeight="1">
      <c r="A41" s="363"/>
      <c r="B41" s="594" t="s">
        <v>395</v>
      </c>
      <c r="C41" s="495"/>
      <c r="D41" s="495"/>
      <c r="E41" s="495"/>
      <c r="F41" s="495"/>
      <c r="G41" s="495"/>
      <c r="H41" s="495"/>
      <c r="I41" s="495"/>
      <c r="J41" s="495"/>
      <c r="K41" s="124"/>
    </row>
    <row r="42" spans="1:11" ht="12.75" customHeight="1">
      <c r="A42" s="363"/>
      <c r="B42" s="498" t="s">
        <v>400</v>
      </c>
      <c r="C42" s="495"/>
      <c r="D42" s="495"/>
      <c r="E42" s="495"/>
      <c r="F42" s="495"/>
      <c r="G42" s="495"/>
      <c r="H42" s="495"/>
      <c r="I42" s="495"/>
      <c r="J42" s="495"/>
      <c r="K42" s="124"/>
    </row>
    <row r="43" spans="1:11" ht="12.75" customHeight="1">
      <c r="A43" s="254" t="s">
        <v>314</v>
      </c>
      <c r="B43" s="498" t="s">
        <v>347</v>
      </c>
      <c r="C43" s="495"/>
      <c r="D43" s="495"/>
      <c r="E43" s="495"/>
      <c r="F43" s="495"/>
      <c r="G43" s="495"/>
      <c r="H43" s="495"/>
      <c r="I43" s="495"/>
      <c r="J43" s="495"/>
      <c r="K43" s="124"/>
    </row>
    <row r="44" spans="1:11" ht="12.75" customHeight="1">
      <c r="A44" s="363"/>
      <c r="B44" s="498" t="s">
        <v>366</v>
      </c>
      <c r="C44" s="495"/>
      <c r="D44" s="495"/>
      <c r="E44" s="495"/>
      <c r="F44" s="495"/>
      <c r="G44" s="495"/>
      <c r="H44" s="495"/>
      <c r="I44" s="495"/>
      <c r="J44" s="495"/>
      <c r="K44" s="124"/>
    </row>
    <row r="45" spans="1:11" ht="12.75" customHeight="1">
      <c r="A45" s="363"/>
      <c r="B45" s="498" t="s">
        <v>367</v>
      </c>
      <c r="C45" s="495"/>
      <c r="D45" s="495"/>
      <c r="E45" s="495"/>
      <c r="F45" s="495"/>
      <c r="G45" s="495"/>
      <c r="H45" s="495"/>
      <c r="I45" s="495"/>
      <c r="J45" s="495"/>
      <c r="K45" s="124"/>
    </row>
    <row r="46" spans="1:11" ht="12.75" customHeight="1">
      <c r="A46" s="260"/>
      <c r="B46" s="354"/>
      <c r="C46" s="354"/>
      <c r="D46" s="354"/>
      <c r="E46" s="354"/>
      <c r="F46" s="354"/>
      <c r="G46" s="354"/>
      <c r="H46" s="354"/>
      <c r="I46" s="354"/>
      <c r="J46" s="354"/>
      <c r="K46" s="354"/>
    </row>
    <row r="47" spans="1:11" ht="12.75" customHeight="1">
      <c r="A47" s="220" t="s">
        <v>255</v>
      </c>
      <c r="B47" s="122"/>
      <c r="C47" s="123"/>
      <c r="D47" s="124"/>
      <c r="E47" s="124"/>
      <c r="F47" s="124"/>
      <c r="G47" s="124"/>
      <c r="H47" s="124"/>
      <c r="I47" s="124"/>
      <c r="J47" s="124"/>
      <c r="K47" s="124"/>
    </row>
  </sheetData>
  <mergeCells count="13">
    <mergeCell ref="H5:J6"/>
    <mergeCell ref="D5:F6"/>
    <mergeCell ref="A15:B15"/>
    <mergeCell ref="A10:B10"/>
    <mergeCell ref="A9:B9"/>
    <mergeCell ref="A11:B11"/>
    <mergeCell ref="A12:B12"/>
    <mergeCell ref="A14:B14"/>
    <mergeCell ref="A32:B32"/>
    <mergeCell ref="A18:B18"/>
    <mergeCell ref="A19:B19"/>
    <mergeCell ref="A20:B20"/>
    <mergeCell ref="A23:B23"/>
  </mergeCells>
  <phoneticPr fontId="9" type="noConversion"/>
  <printOptions horizontalCentered="1"/>
  <pageMargins left="0.7" right="0.7" top="0.75" bottom="0.75" header="0.3" footer="0.3"/>
  <pageSetup scale="84" orientation="portrait" r:id="rId1"/>
  <headerFooter alignWithMargins="0">
    <oddFooter>&amp;C</oddFooter>
  </headerFooter>
  <ignoredErrors>
    <ignoredError sqref="A39"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N43"/>
  <sheetViews>
    <sheetView view="pageBreakPreview" zoomScaleNormal="100" zoomScaleSheetLayoutView="100" workbookViewId="0">
      <pane xSplit="5" ySplit="7" topLeftCell="F8" activePane="bottomRight" state="frozen"/>
      <selection pane="topRight" activeCell="F1" sqref="F1"/>
      <selection pane="bottomLeft" activeCell="A8" sqref="A8"/>
      <selection pane="bottomRight" activeCell="F8" sqref="F8"/>
    </sheetView>
  </sheetViews>
  <sheetFormatPr defaultColWidth="9.140625" defaultRowHeight="12" customHeight="1"/>
  <cols>
    <col min="1" max="1" width="2.140625" style="69" customWidth="1"/>
    <col min="2" max="3" width="1.28515625" style="69" customWidth="1"/>
    <col min="4" max="4" width="55.7109375" style="69" customWidth="1"/>
    <col min="5" max="5" width="2.85546875" style="69" customWidth="1"/>
    <col min="6" max="6" width="9.7109375" style="71" customWidth="1"/>
    <col min="7" max="7" width="3.140625" style="71" customWidth="1"/>
    <col min="8" max="8" width="9.7109375" style="71" customWidth="1"/>
    <col min="9" max="9" width="3.140625" style="291" customWidth="1"/>
    <col min="10" max="10" width="9.7109375" style="71" customWidth="1"/>
    <col min="11" max="11" width="3.140625" style="71" customWidth="1"/>
    <col min="12" max="12" width="9.7109375" style="71" customWidth="1"/>
    <col min="13" max="13" width="3.140625" style="291" customWidth="1"/>
    <col min="14" max="14" width="9.140625" style="542"/>
    <col min="15" max="16384" width="9.140625" style="46"/>
  </cols>
  <sheetData>
    <row r="1" spans="1:14" ht="12.75" customHeight="1">
      <c r="A1" s="145" t="s">
        <v>165</v>
      </c>
      <c r="B1" s="109"/>
      <c r="C1" s="109"/>
      <c r="D1" s="109"/>
      <c r="E1" s="109"/>
      <c r="F1" s="109"/>
      <c r="G1" s="287"/>
      <c r="H1" s="74"/>
      <c r="I1" s="287"/>
      <c r="J1" s="109"/>
      <c r="K1" s="287"/>
      <c r="L1" s="74"/>
      <c r="M1" s="287"/>
    </row>
    <row r="2" spans="1:14" ht="12.75" customHeight="1">
      <c r="A2" s="146" t="s">
        <v>208</v>
      </c>
      <c r="B2" s="109"/>
      <c r="C2" s="109"/>
      <c r="D2" s="109"/>
      <c r="E2" s="109"/>
      <c r="F2" s="109"/>
      <c r="G2" s="287"/>
      <c r="H2" s="74"/>
      <c r="I2" s="287"/>
      <c r="J2" s="109"/>
      <c r="K2" s="287"/>
      <c r="L2" s="74"/>
      <c r="M2" s="287"/>
    </row>
    <row r="3" spans="1:14" ht="12.75" customHeight="1">
      <c r="A3" s="219" t="s">
        <v>254</v>
      </c>
      <c r="B3" s="73"/>
      <c r="C3" s="73"/>
      <c r="D3" s="73"/>
      <c r="E3" s="73"/>
      <c r="F3" s="73"/>
      <c r="G3" s="287"/>
      <c r="H3" s="74"/>
      <c r="I3" s="287"/>
      <c r="J3" s="73"/>
      <c r="K3" s="287"/>
      <c r="L3" s="74"/>
      <c r="M3" s="287"/>
    </row>
    <row r="4" spans="1:14" ht="12.75" customHeight="1">
      <c r="A4" s="218" t="s">
        <v>209</v>
      </c>
      <c r="B4" s="110"/>
      <c r="C4" s="110"/>
      <c r="D4" s="110"/>
      <c r="E4" s="110"/>
      <c r="F4" s="110"/>
      <c r="G4" s="287"/>
      <c r="H4" s="74"/>
      <c r="I4" s="287"/>
      <c r="J4" s="110"/>
      <c r="K4" s="287"/>
      <c r="L4" s="74"/>
      <c r="M4" s="287"/>
    </row>
    <row r="5" spans="1:14" ht="12.75" customHeight="1">
      <c r="A5" s="218"/>
      <c r="B5" s="110"/>
      <c r="C5" s="110"/>
      <c r="D5" s="110"/>
      <c r="E5" s="110"/>
      <c r="F5" s="631" t="s">
        <v>381</v>
      </c>
      <c r="G5" s="631"/>
      <c r="H5" s="631"/>
      <c r="I5" s="287"/>
      <c r="J5" s="631" t="s">
        <v>382</v>
      </c>
      <c r="K5" s="631"/>
      <c r="L5" s="631"/>
      <c r="M5" s="287"/>
    </row>
    <row r="6" spans="1:14" ht="12.75" customHeight="1">
      <c r="A6" s="226"/>
      <c r="B6" s="229"/>
      <c r="C6" s="229"/>
      <c r="D6" s="229"/>
      <c r="E6" s="229"/>
      <c r="F6" s="632"/>
      <c r="G6" s="632"/>
      <c r="H6" s="632"/>
      <c r="I6" s="289"/>
      <c r="J6" s="632"/>
      <c r="K6" s="632"/>
      <c r="L6" s="632"/>
      <c r="M6" s="289"/>
      <c r="N6" s="543"/>
    </row>
    <row r="7" spans="1:14" s="51" customFormat="1" ht="12.75" customHeight="1">
      <c r="A7" s="644"/>
      <c r="B7" s="644"/>
      <c r="C7" s="644"/>
      <c r="D7" s="644"/>
      <c r="E7" s="216"/>
      <c r="F7" s="232">
        <v>2022</v>
      </c>
      <c r="G7" s="282"/>
      <c r="H7" s="242">
        <v>2021</v>
      </c>
      <c r="I7" s="532"/>
      <c r="J7" s="232">
        <v>2022</v>
      </c>
      <c r="K7" s="282"/>
      <c r="L7" s="242">
        <v>2021</v>
      </c>
      <c r="M7" s="290"/>
      <c r="N7" s="542"/>
    </row>
    <row r="8" spans="1:14" ht="12.75" customHeight="1">
      <c r="A8" s="634" t="s">
        <v>205</v>
      </c>
      <c r="B8" s="634"/>
      <c r="C8" s="634"/>
      <c r="D8" s="634"/>
      <c r="E8" s="203"/>
      <c r="F8" s="331">
        <v>27</v>
      </c>
      <c r="G8" s="461" t="s">
        <v>207</v>
      </c>
      <c r="H8" s="600">
        <v>-377</v>
      </c>
      <c r="I8" s="470" t="s">
        <v>207</v>
      </c>
      <c r="J8" s="331">
        <v>-389</v>
      </c>
      <c r="K8" s="461" t="s">
        <v>207</v>
      </c>
      <c r="L8" s="520">
        <v>4832</v>
      </c>
      <c r="M8" s="470" t="s">
        <v>207</v>
      </c>
    </row>
    <row r="9" spans="1:14" ht="12.75" customHeight="1">
      <c r="A9" s="628" t="s">
        <v>210</v>
      </c>
      <c r="B9" s="628"/>
      <c r="C9" s="628"/>
      <c r="D9" s="628"/>
      <c r="E9" s="192"/>
      <c r="F9" s="70"/>
      <c r="G9" s="462"/>
      <c r="H9" s="601"/>
      <c r="I9" s="462"/>
      <c r="J9" s="70"/>
      <c r="K9" s="462"/>
      <c r="L9" s="521"/>
      <c r="M9" s="462"/>
    </row>
    <row r="10" spans="1:14" ht="12.75" customHeight="1">
      <c r="A10" s="639" t="s">
        <v>211</v>
      </c>
      <c r="B10" s="639"/>
      <c r="C10" s="639"/>
      <c r="D10" s="639"/>
      <c r="E10" s="194"/>
      <c r="F10" s="189"/>
      <c r="G10" s="463"/>
      <c r="H10" s="602"/>
      <c r="I10" s="463"/>
      <c r="J10" s="189"/>
      <c r="K10" s="463"/>
      <c r="L10" s="522"/>
      <c r="M10" s="463"/>
    </row>
    <row r="11" spans="1:14" ht="12.75" customHeight="1">
      <c r="A11" s="200"/>
      <c r="B11" s="639" t="s">
        <v>252</v>
      </c>
      <c r="C11" s="639"/>
      <c r="D11" s="639"/>
      <c r="E11" s="194"/>
      <c r="F11" s="189"/>
      <c r="G11" s="463"/>
      <c r="H11" s="602"/>
      <c r="I11" s="463"/>
      <c r="J11" s="189"/>
      <c r="K11" s="463"/>
      <c r="L11" s="522"/>
      <c r="M11" s="463"/>
    </row>
    <row r="12" spans="1:14" ht="14.25" customHeight="1">
      <c r="A12" s="200"/>
      <c r="B12" s="200"/>
      <c r="C12" s="642" t="s">
        <v>328</v>
      </c>
      <c r="D12" s="642"/>
      <c r="E12" s="198"/>
      <c r="F12" s="243">
        <v>-99</v>
      </c>
      <c r="G12" s="464"/>
      <c r="H12" s="556">
        <v>-14</v>
      </c>
      <c r="I12" s="464"/>
      <c r="J12" s="243">
        <v>-116</v>
      </c>
      <c r="K12" s="464"/>
      <c r="L12" s="522">
        <v>6</v>
      </c>
      <c r="M12" s="464"/>
    </row>
    <row r="13" spans="1:14" ht="14.25" customHeight="1">
      <c r="A13" s="200"/>
      <c r="B13" s="200"/>
      <c r="C13" s="642" t="s">
        <v>256</v>
      </c>
      <c r="D13" s="642"/>
      <c r="E13" s="198"/>
      <c r="F13" s="243">
        <v>29</v>
      </c>
      <c r="G13" s="464"/>
      <c r="H13" s="556">
        <v>-33</v>
      </c>
      <c r="I13" s="464"/>
      <c r="J13" s="243">
        <v>48</v>
      </c>
      <c r="K13" s="464"/>
      <c r="L13" s="522">
        <v>-53</v>
      </c>
      <c r="M13" s="464"/>
    </row>
    <row r="14" spans="1:14" ht="14.25" customHeight="1">
      <c r="A14" s="200"/>
      <c r="B14" s="200"/>
      <c r="C14" s="629" t="s">
        <v>204</v>
      </c>
      <c r="D14" s="629"/>
      <c r="E14" s="199"/>
      <c r="F14" s="243">
        <v>18</v>
      </c>
      <c r="G14" s="465"/>
      <c r="H14" s="556">
        <v>12</v>
      </c>
      <c r="I14" s="465"/>
      <c r="J14" s="243">
        <v>17</v>
      </c>
      <c r="K14" s="465"/>
      <c r="L14" s="522">
        <v>12</v>
      </c>
      <c r="M14" s="465"/>
    </row>
    <row r="15" spans="1:14" ht="12.75" customHeight="1">
      <c r="A15" s="202"/>
      <c r="B15" s="202"/>
      <c r="C15" s="202"/>
      <c r="D15" s="202"/>
      <c r="E15" s="202"/>
      <c r="F15" s="244">
        <f>SUM(F12:F14)</f>
        <v>-52</v>
      </c>
      <c r="G15" s="466"/>
      <c r="H15" s="555">
        <f>SUM(H12:H14)</f>
        <v>-35</v>
      </c>
      <c r="I15" s="466"/>
      <c r="J15" s="244">
        <f>SUM(J12:J14)</f>
        <v>-51</v>
      </c>
      <c r="K15" s="466"/>
      <c r="L15" s="523">
        <f>SUM(L12:L14)</f>
        <v>-35</v>
      </c>
      <c r="M15" s="466"/>
    </row>
    <row r="16" spans="1:14" s="48" customFormat="1" ht="12.75" customHeight="1">
      <c r="A16" s="147"/>
      <c r="B16" s="641" t="s">
        <v>265</v>
      </c>
      <c r="C16" s="641"/>
      <c r="D16" s="641"/>
      <c r="E16" s="185"/>
      <c r="F16" s="189"/>
      <c r="G16" s="463"/>
      <c r="H16" s="602"/>
      <c r="I16" s="463"/>
      <c r="J16" s="189"/>
      <c r="K16" s="463"/>
      <c r="L16" s="521"/>
      <c r="M16" s="463"/>
      <c r="N16" s="542"/>
    </row>
    <row r="17" spans="1:14" s="48" customFormat="1" ht="12.75" customHeight="1">
      <c r="A17" s="150"/>
      <c r="B17" s="142"/>
      <c r="C17" s="199" t="s">
        <v>304</v>
      </c>
      <c r="D17" s="199"/>
      <c r="E17" s="199"/>
      <c r="F17" s="245">
        <v>1</v>
      </c>
      <c r="G17" s="465"/>
      <c r="H17" s="512">
        <v>-1</v>
      </c>
      <c r="I17" s="465"/>
      <c r="J17" s="245">
        <v>-22</v>
      </c>
      <c r="K17" s="465"/>
      <c r="L17" s="522">
        <v>-10</v>
      </c>
      <c r="M17" s="465"/>
      <c r="N17" s="542"/>
    </row>
    <row r="18" spans="1:14" ht="12.75" customHeight="1">
      <c r="A18" s="343"/>
      <c r="B18" s="640" t="s">
        <v>212</v>
      </c>
      <c r="C18" s="640"/>
      <c r="D18" s="640"/>
      <c r="E18" s="344"/>
      <c r="F18" s="345"/>
      <c r="G18" s="467"/>
      <c r="H18" s="603"/>
      <c r="I18" s="467"/>
      <c r="J18" s="345"/>
      <c r="K18" s="467"/>
      <c r="L18" s="521"/>
      <c r="M18" s="467"/>
    </row>
    <row r="19" spans="1:14" ht="12.75" customHeight="1">
      <c r="A19" s="340"/>
      <c r="B19" s="346"/>
      <c r="C19" s="643" t="s">
        <v>253</v>
      </c>
      <c r="D19" s="643"/>
      <c r="E19" s="144"/>
      <c r="F19" s="245">
        <v>0</v>
      </c>
      <c r="G19" s="468"/>
      <c r="H19" s="512">
        <v>0</v>
      </c>
      <c r="I19" s="468"/>
      <c r="J19" s="245">
        <v>-1</v>
      </c>
      <c r="K19" s="468"/>
      <c r="L19" s="524">
        <v>19</v>
      </c>
      <c r="M19" s="468"/>
    </row>
    <row r="20" spans="1:14" ht="12.75" customHeight="1">
      <c r="A20" s="195" t="s">
        <v>257</v>
      </c>
      <c r="B20" s="200"/>
      <c r="C20" s="200"/>
      <c r="D20" s="200"/>
      <c r="E20" s="200"/>
      <c r="F20" s="518"/>
      <c r="G20" s="464"/>
      <c r="H20" s="604"/>
      <c r="I20" s="464"/>
      <c r="J20" s="518"/>
      <c r="K20" s="464"/>
      <c r="L20" s="525"/>
      <c r="M20" s="464"/>
    </row>
    <row r="21" spans="1:14" ht="12.75" customHeight="1">
      <c r="A21" s="357"/>
      <c r="B21" s="357" t="s">
        <v>269</v>
      </c>
      <c r="C21" s="358"/>
      <c r="D21" s="358"/>
      <c r="E21" s="358"/>
      <c r="F21" s="519"/>
      <c r="G21" s="469"/>
      <c r="H21" s="605"/>
      <c r="I21" s="469"/>
      <c r="J21" s="519"/>
      <c r="K21" s="469"/>
      <c r="L21" s="525"/>
      <c r="M21" s="469"/>
    </row>
    <row r="22" spans="1:14" ht="12.75" customHeight="1">
      <c r="A22" s="359"/>
      <c r="B22" s="359"/>
      <c r="C22" s="359" t="s">
        <v>304</v>
      </c>
      <c r="D22" s="359"/>
      <c r="E22" s="359"/>
      <c r="F22" s="362">
        <v>-3</v>
      </c>
      <c r="G22" s="465"/>
      <c r="H22" s="557">
        <v>-1</v>
      </c>
      <c r="I22" s="465"/>
      <c r="J22" s="362">
        <v>-10</v>
      </c>
      <c r="K22" s="465"/>
      <c r="L22" s="524">
        <v>2</v>
      </c>
      <c r="M22" s="465"/>
    </row>
    <row r="23" spans="1:14" ht="12.75" customHeight="1">
      <c r="A23" s="174"/>
      <c r="B23" s="638" t="s">
        <v>213</v>
      </c>
      <c r="C23" s="638"/>
      <c r="D23" s="638"/>
      <c r="E23" s="201"/>
      <c r="F23" s="189"/>
      <c r="G23" s="463"/>
      <c r="H23" s="602"/>
      <c r="I23" s="463"/>
      <c r="J23" s="189"/>
      <c r="K23" s="463"/>
      <c r="L23" s="522"/>
      <c r="M23" s="463"/>
    </row>
    <row r="24" spans="1:14">
      <c r="A24" s="563"/>
      <c r="B24" s="563" t="s">
        <v>184</v>
      </c>
      <c r="C24" s="637" t="s">
        <v>262</v>
      </c>
      <c r="D24" s="630"/>
      <c r="E24" s="564"/>
      <c r="F24" s="236">
        <v>-88</v>
      </c>
      <c r="G24" s="463"/>
      <c r="H24" s="420">
        <v>137</v>
      </c>
      <c r="I24" s="463"/>
      <c r="J24" s="236">
        <v>322</v>
      </c>
      <c r="K24" s="463"/>
      <c r="L24" s="525">
        <v>707</v>
      </c>
      <c r="M24" s="463"/>
    </row>
    <row r="25" spans="1:14">
      <c r="A25" s="148"/>
      <c r="B25" s="148"/>
      <c r="C25" s="629" t="s">
        <v>204</v>
      </c>
      <c r="D25" s="629"/>
      <c r="E25" s="371"/>
      <c r="F25" s="245">
        <v>0</v>
      </c>
      <c r="G25" s="465"/>
      <c r="H25" s="512">
        <v>-1</v>
      </c>
      <c r="I25" s="465"/>
      <c r="J25" s="245">
        <v>0</v>
      </c>
      <c r="K25" s="465"/>
      <c r="L25" s="524">
        <v>-1</v>
      </c>
      <c r="M25" s="465"/>
    </row>
    <row r="26" spans="1:14">
      <c r="A26" s="148"/>
      <c r="B26" s="148"/>
      <c r="C26" s="562"/>
      <c r="D26" s="562"/>
      <c r="E26" s="562"/>
      <c r="F26" s="245">
        <f>SUM(F24:F25)</f>
        <v>-88</v>
      </c>
      <c r="G26" s="465"/>
      <c r="H26" s="512">
        <f>SUM(H24:H25)</f>
        <v>136</v>
      </c>
      <c r="I26" s="465"/>
      <c r="J26" s="245">
        <f>SUM(J24:J25)</f>
        <v>322</v>
      </c>
      <c r="K26" s="465"/>
      <c r="L26" s="524">
        <f>SUM(L24:L25)</f>
        <v>706</v>
      </c>
      <c r="M26" s="465"/>
    </row>
    <row r="27" spans="1:14" ht="12.75" customHeight="1">
      <c r="A27" s="634" t="s">
        <v>215</v>
      </c>
      <c r="B27" s="634"/>
      <c r="C27" s="634"/>
      <c r="D27" s="634"/>
      <c r="E27" s="203"/>
      <c r="F27" s="246">
        <f>F15+F17+F19+F22+F26</f>
        <v>-142</v>
      </c>
      <c r="G27" s="466"/>
      <c r="H27" s="511">
        <f>H15+H17+H19+H22+H26</f>
        <v>99</v>
      </c>
      <c r="I27" s="466"/>
      <c r="J27" s="246">
        <f>J15+J17+J19+J22+J26</f>
        <v>238</v>
      </c>
      <c r="K27" s="466"/>
      <c r="L27" s="523">
        <f>L15+L17+L19+L22+L26</f>
        <v>682</v>
      </c>
      <c r="M27" s="466"/>
    </row>
    <row r="28" spans="1:14" ht="12.75" customHeight="1" thickBot="1">
      <c r="A28" s="635" t="s">
        <v>214</v>
      </c>
      <c r="B28" s="635"/>
      <c r="C28" s="635"/>
      <c r="D28" s="635"/>
      <c r="E28" s="171"/>
      <c r="F28" s="330">
        <f>F8+F27</f>
        <v>-115</v>
      </c>
      <c r="G28" s="440" t="s">
        <v>207</v>
      </c>
      <c r="H28" s="606">
        <f>H8+H27</f>
        <v>-278</v>
      </c>
      <c r="I28" s="447" t="s">
        <v>207</v>
      </c>
      <c r="J28" s="330">
        <f>J8+J27</f>
        <v>-151</v>
      </c>
      <c r="K28" s="440" t="s">
        <v>207</v>
      </c>
      <c r="L28" s="526">
        <f>L8+L27</f>
        <v>5514</v>
      </c>
      <c r="M28" s="447" t="s">
        <v>207</v>
      </c>
    </row>
    <row r="29" spans="1:14" ht="12.75" customHeight="1">
      <c r="A29" s="636" t="s">
        <v>206</v>
      </c>
      <c r="B29" s="636"/>
      <c r="C29" s="636"/>
      <c r="D29" s="636"/>
      <c r="E29" s="193"/>
      <c r="F29" s="187"/>
      <c r="G29" s="462"/>
      <c r="H29" s="417"/>
      <c r="I29" s="462"/>
      <c r="J29" s="187"/>
      <c r="K29" s="462"/>
      <c r="L29" s="527"/>
      <c r="M29" s="462"/>
    </row>
    <row r="30" spans="1:14" ht="12.75" customHeight="1">
      <c r="A30" s="195"/>
      <c r="B30" s="633" t="s">
        <v>329</v>
      </c>
      <c r="C30" s="633"/>
      <c r="D30" s="633"/>
      <c r="E30" s="198"/>
      <c r="F30" s="259">
        <v>-115</v>
      </c>
      <c r="G30" s="437" t="s">
        <v>207</v>
      </c>
      <c r="H30" s="607">
        <v>-278</v>
      </c>
      <c r="I30" s="446" t="s">
        <v>207</v>
      </c>
      <c r="J30" s="259">
        <v>-151</v>
      </c>
      <c r="K30" s="437" t="s">
        <v>207</v>
      </c>
      <c r="L30" s="528">
        <v>5524</v>
      </c>
      <c r="M30" s="446" t="s">
        <v>207</v>
      </c>
    </row>
    <row r="31" spans="1:14" ht="12.75" customHeight="1">
      <c r="A31" s="148"/>
      <c r="B31" s="629" t="s">
        <v>293</v>
      </c>
      <c r="C31" s="629"/>
      <c r="D31" s="629"/>
      <c r="E31" s="52"/>
      <c r="F31" s="245">
        <v>0</v>
      </c>
      <c r="G31" s="465"/>
      <c r="H31" s="512">
        <v>0</v>
      </c>
      <c r="I31" s="465"/>
      <c r="J31" s="245">
        <v>0</v>
      </c>
      <c r="K31" s="465"/>
      <c r="L31" s="522">
        <v>-10</v>
      </c>
      <c r="M31" s="465"/>
    </row>
    <row r="32" spans="1:14" ht="12.75" customHeight="1" thickBot="1">
      <c r="A32" s="149"/>
      <c r="B32" s="149"/>
      <c r="C32" s="149"/>
      <c r="D32" s="149"/>
      <c r="E32" s="170"/>
      <c r="F32" s="330">
        <f>F30+F31</f>
        <v>-115</v>
      </c>
      <c r="G32" s="440" t="s">
        <v>207</v>
      </c>
      <c r="H32" s="606">
        <f>H30+H31</f>
        <v>-278</v>
      </c>
      <c r="I32" s="447" t="s">
        <v>207</v>
      </c>
      <c r="J32" s="330">
        <f>J30+J31</f>
        <v>-151</v>
      </c>
      <c r="K32" s="440" t="s">
        <v>207</v>
      </c>
      <c r="L32" s="529">
        <f>L30+L31</f>
        <v>5514</v>
      </c>
      <c r="M32" s="447" t="s">
        <v>207</v>
      </c>
    </row>
    <row r="33" spans="1:13" ht="12.75" customHeight="1">
      <c r="A33" s="355" t="s">
        <v>278</v>
      </c>
      <c r="B33" s="355"/>
      <c r="C33" s="355"/>
      <c r="D33" s="355"/>
      <c r="E33" s="147"/>
      <c r="F33" s="259"/>
      <c r="G33" s="437"/>
      <c r="H33" s="607"/>
      <c r="I33" s="446"/>
      <c r="J33" s="259"/>
      <c r="K33" s="437"/>
      <c r="L33" s="530"/>
      <c r="M33" s="446"/>
    </row>
    <row r="34" spans="1:13" ht="12.75" customHeight="1">
      <c r="A34" s="355"/>
      <c r="B34" s="355" t="s">
        <v>279</v>
      </c>
      <c r="C34" s="355"/>
      <c r="D34" s="355"/>
      <c r="E34" s="147"/>
      <c r="F34" s="259"/>
      <c r="G34" s="437"/>
      <c r="H34" s="607"/>
      <c r="I34" s="446"/>
      <c r="J34" s="259"/>
      <c r="K34" s="437"/>
      <c r="L34" s="530"/>
      <c r="M34" s="446"/>
    </row>
    <row r="35" spans="1:13" ht="12.75" customHeight="1">
      <c r="A35" s="147"/>
      <c r="B35" s="147"/>
      <c r="C35" s="147" t="s">
        <v>277</v>
      </c>
      <c r="D35" s="147"/>
      <c r="E35" s="147"/>
      <c r="F35" s="259">
        <v>-115</v>
      </c>
      <c r="G35" s="437" t="s">
        <v>207</v>
      </c>
      <c r="H35" s="607">
        <v>-277</v>
      </c>
      <c r="I35" s="446" t="s">
        <v>207</v>
      </c>
      <c r="J35" s="259">
        <v>-131</v>
      </c>
      <c r="K35" s="437" t="s">
        <v>207</v>
      </c>
      <c r="L35" s="531">
        <v>194</v>
      </c>
      <c r="M35" s="446" t="s">
        <v>207</v>
      </c>
    </row>
    <row r="36" spans="1:13" ht="12.75" customHeight="1">
      <c r="A36" s="147"/>
      <c r="B36" s="147"/>
      <c r="C36" s="147" t="s">
        <v>280</v>
      </c>
      <c r="D36" s="147"/>
      <c r="E36" s="147"/>
      <c r="F36" s="245">
        <v>0</v>
      </c>
      <c r="G36" s="437"/>
      <c r="H36" s="512">
        <v>-1</v>
      </c>
      <c r="I36" s="446"/>
      <c r="J36" s="245">
        <v>-20</v>
      </c>
      <c r="K36" s="437"/>
      <c r="L36" s="528">
        <v>5330</v>
      </c>
      <c r="M36" s="446"/>
    </row>
    <row r="37" spans="1:13" ht="12.75" thickBot="1">
      <c r="A37" s="149"/>
      <c r="B37" s="149"/>
      <c r="C37" s="329"/>
      <c r="D37" s="149"/>
      <c r="E37" s="149"/>
      <c r="F37" s="330">
        <f>F35+F36</f>
        <v>-115</v>
      </c>
      <c r="G37" s="440" t="s">
        <v>207</v>
      </c>
      <c r="H37" s="606">
        <f>H35+H36</f>
        <v>-278</v>
      </c>
      <c r="I37" s="447" t="s">
        <v>207</v>
      </c>
      <c r="J37" s="330">
        <f>J35+J36</f>
        <v>-151</v>
      </c>
      <c r="K37" s="440" t="s">
        <v>207</v>
      </c>
      <c r="L37" s="529">
        <f>L35+L36</f>
        <v>5524</v>
      </c>
      <c r="M37" s="447" t="s">
        <v>207</v>
      </c>
    </row>
    <row r="38" spans="1:13" ht="12.75" customHeight="1">
      <c r="A38" s="254" t="s">
        <v>315</v>
      </c>
      <c r="B38" s="497" t="s">
        <v>396</v>
      </c>
      <c r="C38" s="500"/>
      <c r="D38" s="500"/>
      <c r="E38" s="500"/>
      <c r="F38" s="500"/>
      <c r="G38" s="500"/>
      <c r="H38" s="500"/>
      <c r="I38" s="500"/>
      <c r="J38" s="500"/>
      <c r="K38" s="500"/>
      <c r="L38" s="500"/>
      <c r="M38" s="46"/>
    </row>
    <row r="39" spans="1:13" ht="12.75" customHeight="1">
      <c r="A39" s="254"/>
      <c r="B39" s="594" t="s">
        <v>397</v>
      </c>
      <c r="C39" s="314"/>
      <c r="D39" s="314"/>
      <c r="E39" s="314"/>
      <c r="F39" s="314"/>
      <c r="G39" s="314"/>
      <c r="H39" s="314"/>
      <c r="I39" s="314"/>
      <c r="J39" s="314"/>
      <c r="K39" s="314"/>
      <c r="L39" s="314"/>
      <c r="M39" s="288"/>
    </row>
    <row r="40" spans="1:13" ht="12.75" customHeight="1">
      <c r="A40" s="254"/>
      <c r="B40" s="594" t="s">
        <v>398</v>
      </c>
      <c r="C40" s="314"/>
      <c r="D40" s="314"/>
      <c r="E40" s="314"/>
      <c r="F40" s="314"/>
      <c r="G40" s="314"/>
      <c r="H40" s="314"/>
      <c r="I40" s="314"/>
      <c r="J40" s="314"/>
      <c r="K40" s="314"/>
      <c r="L40" s="314"/>
      <c r="M40" s="288"/>
    </row>
    <row r="41" spans="1:13" ht="12.75" customHeight="1">
      <c r="A41" s="254"/>
      <c r="B41" s="498" t="s">
        <v>399</v>
      </c>
      <c r="C41" s="372"/>
      <c r="E41" s="231"/>
      <c r="F41" s="231"/>
      <c r="G41" s="288"/>
      <c r="H41" s="231"/>
      <c r="I41" s="288"/>
      <c r="J41" s="231"/>
      <c r="K41" s="288"/>
      <c r="L41" s="231"/>
      <c r="M41" s="288"/>
    </row>
    <row r="42" spans="1:13" ht="13.15" customHeight="1">
      <c r="A42" s="254"/>
      <c r="B42" s="372"/>
      <c r="C42" s="372"/>
      <c r="E42" s="231"/>
      <c r="F42" s="231"/>
      <c r="G42" s="288"/>
      <c r="H42" s="231"/>
      <c r="I42" s="288"/>
      <c r="J42" s="231"/>
      <c r="K42" s="288"/>
      <c r="L42" s="231"/>
      <c r="M42" s="288"/>
    </row>
    <row r="43" spans="1:13" ht="12.75" customHeight="1">
      <c r="A43" s="220" t="s">
        <v>255</v>
      </c>
    </row>
  </sheetData>
  <mergeCells count="21">
    <mergeCell ref="C24:D24"/>
    <mergeCell ref="J5:L6"/>
    <mergeCell ref="B23:D23"/>
    <mergeCell ref="B11:D11"/>
    <mergeCell ref="B18:D18"/>
    <mergeCell ref="C14:D14"/>
    <mergeCell ref="B16:D16"/>
    <mergeCell ref="C13:D13"/>
    <mergeCell ref="C19:D19"/>
    <mergeCell ref="F5:H6"/>
    <mergeCell ref="A7:D7"/>
    <mergeCell ref="A8:D8"/>
    <mergeCell ref="C12:D12"/>
    <mergeCell ref="A9:D9"/>
    <mergeCell ref="A10:D10"/>
    <mergeCell ref="B31:D31"/>
    <mergeCell ref="C25:D25"/>
    <mergeCell ref="A27:D27"/>
    <mergeCell ref="A28:D28"/>
    <mergeCell ref="B30:D30"/>
    <mergeCell ref="A29:D29"/>
  </mergeCells>
  <phoneticPr fontId="9" type="noConversion"/>
  <printOptions horizontalCentered="1"/>
  <pageMargins left="0.7" right="0.7" top="0.75" bottom="0.75" header="0.3" footer="0.3"/>
  <pageSetup scale="80" orientation="portrait" r:id="rId1"/>
  <headerFooter alignWithMargins="0">
    <oddFooter>&amp;C</oddFooter>
  </headerFooter>
  <ignoredErrors>
    <ignoredError sqref="F9:G11 G7 G8 G28:G32 G23 G15:G20 A38" numberStoredAsText="1"/>
    <ignoredError sqref="F15:F16 F29 F18 F23 F20 J15 H15 F26:J26 F27 H27:J27" unlockedFormula="1"/>
    <ignoredError sqref="G27" numberStoredAsText="1"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J49"/>
  <sheetViews>
    <sheetView view="pageBreakPreview" zoomScaleNormal="100" zoomScaleSheetLayoutView="100" workbookViewId="0">
      <pane xSplit="3" ySplit="7" topLeftCell="D8" activePane="bottomRight" state="frozen"/>
      <selection pane="topRight" activeCell="D1" sqref="D1"/>
      <selection pane="bottomLeft" activeCell="A8" sqref="A8"/>
      <selection pane="bottomRight" activeCell="D8" sqref="D8"/>
    </sheetView>
  </sheetViews>
  <sheetFormatPr defaultColWidth="9.140625" defaultRowHeight="12.75" customHeight="1"/>
  <cols>
    <col min="1" max="1" width="1.85546875" style="51" customWidth="1"/>
    <col min="2" max="2" width="40" style="51" customWidth="1"/>
    <col min="3" max="3" width="5.28515625" style="125" customWidth="1"/>
    <col min="4" max="4" width="12.7109375" style="59" customWidth="1"/>
    <col min="5" max="5" width="3.140625" style="295" customWidth="1"/>
    <col min="6" max="6" width="12.7109375" style="47" customWidth="1"/>
    <col min="7" max="7" width="3.140625" style="295" customWidth="1"/>
    <col min="8" max="8" width="9.140625" style="545"/>
    <col min="9" max="16384" width="9.140625" style="57"/>
  </cols>
  <sheetData>
    <row r="1" spans="1:10" ht="12.75" customHeight="1">
      <c r="A1" s="206" t="s">
        <v>165</v>
      </c>
      <c r="B1" s="175"/>
      <c r="C1" s="129"/>
      <c r="D1" s="175"/>
      <c r="E1" s="292"/>
      <c r="F1" s="175"/>
      <c r="G1" s="298"/>
    </row>
    <row r="2" spans="1:10" ht="12.75" customHeight="1">
      <c r="A2" s="206" t="s">
        <v>216</v>
      </c>
      <c r="B2" s="177"/>
      <c r="C2" s="129"/>
      <c r="D2" s="177"/>
      <c r="E2" s="293"/>
      <c r="F2" s="178"/>
      <c r="G2" s="299"/>
    </row>
    <row r="3" spans="1:10" ht="12.75" customHeight="1">
      <c r="A3" s="221" t="s">
        <v>254</v>
      </c>
      <c r="B3" s="177"/>
      <c r="C3" s="129"/>
      <c r="D3" s="177"/>
      <c r="E3" s="293"/>
      <c r="F3" s="178"/>
      <c r="G3" s="299"/>
    </row>
    <row r="4" spans="1:10" ht="12.75" customHeight="1">
      <c r="A4" s="184" t="s">
        <v>217</v>
      </c>
      <c r="B4" s="112"/>
      <c r="C4" s="130"/>
      <c r="D4" s="177"/>
      <c r="E4" s="293"/>
      <c r="F4" s="178"/>
      <c r="G4" s="299"/>
    </row>
    <row r="5" spans="1:10" ht="12.75" customHeight="1">
      <c r="A5" s="207" t="s">
        <v>209</v>
      </c>
      <c r="E5" s="294"/>
      <c r="F5" s="58"/>
      <c r="G5" s="294"/>
    </row>
    <row r="6" spans="1:10" ht="12.75" customHeight="1">
      <c r="A6" s="197"/>
      <c r="B6" s="197"/>
      <c r="C6" s="126"/>
      <c r="D6" s="68"/>
      <c r="F6" s="208"/>
    </row>
    <row r="7" spans="1:10" ht="25.5" customHeight="1">
      <c r="A7" s="645"/>
      <c r="B7" s="645"/>
      <c r="C7" s="162" t="s">
        <v>129</v>
      </c>
      <c r="D7" s="209" t="s">
        <v>368</v>
      </c>
      <c r="E7" s="296"/>
      <c r="F7" s="210" t="s">
        <v>289</v>
      </c>
      <c r="G7" s="300"/>
    </row>
    <row r="8" spans="1:10" ht="12.75" customHeight="1">
      <c r="A8" s="176" t="s">
        <v>218</v>
      </c>
      <c r="B8" s="176"/>
      <c r="C8" s="183"/>
      <c r="D8" s="188"/>
      <c r="E8" s="261"/>
      <c r="F8" s="167"/>
      <c r="G8" s="262"/>
    </row>
    <row r="9" spans="1:10" ht="12.75" customHeight="1">
      <c r="A9" s="647" t="s">
        <v>219</v>
      </c>
      <c r="B9" s="647"/>
      <c r="C9" s="126"/>
      <c r="D9" s="187">
        <v>1345</v>
      </c>
      <c r="E9" s="437" t="s">
        <v>207</v>
      </c>
      <c r="F9" s="373">
        <v>1675</v>
      </c>
      <c r="G9" s="446" t="s">
        <v>207</v>
      </c>
      <c r="J9" s="46"/>
    </row>
    <row r="10" spans="1:10" ht="12.75" customHeight="1">
      <c r="A10" s="197" t="s">
        <v>220</v>
      </c>
      <c r="B10" s="197"/>
      <c r="C10" s="186"/>
      <c r="D10" s="187">
        <v>250</v>
      </c>
      <c r="E10" s="438"/>
      <c r="F10" s="373">
        <v>269</v>
      </c>
      <c r="G10" s="438"/>
    </row>
    <row r="11" spans="1:10" ht="12.75" customHeight="1">
      <c r="A11" s="252" t="s">
        <v>266</v>
      </c>
      <c r="B11" s="252"/>
      <c r="C11" s="251">
        <v>9</v>
      </c>
      <c r="D11" s="187">
        <v>59</v>
      </c>
      <c r="E11" s="438"/>
      <c r="F11" s="373">
        <v>55</v>
      </c>
      <c r="G11" s="438"/>
      <c r="J11" s="286"/>
    </row>
    <row r="12" spans="1:10" ht="12.75" customHeight="1">
      <c r="A12" s="197" t="s">
        <v>221</v>
      </c>
      <c r="B12" s="197"/>
      <c r="C12" s="251">
        <v>10</v>
      </c>
      <c r="D12" s="187">
        <v>3808</v>
      </c>
      <c r="E12" s="438"/>
      <c r="F12" s="373">
        <v>3242</v>
      </c>
      <c r="G12" s="438"/>
    </row>
    <row r="13" spans="1:10" ht="12.75" customHeight="1">
      <c r="A13" s="197" t="s">
        <v>222</v>
      </c>
      <c r="B13" s="197"/>
      <c r="C13" s="251">
        <v>11</v>
      </c>
      <c r="D13" s="187">
        <v>459</v>
      </c>
      <c r="E13" s="438"/>
      <c r="F13" s="373">
        <v>76</v>
      </c>
      <c r="G13" s="438"/>
    </row>
    <row r="14" spans="1:10" ht="12.75" customHeight="1">
      <c r="A14" s="252" t="s">
        <v>225</v>
      </c>
      <c r="B14" s="157"/>
      <c r="C14" s="251">
        <v>12</v>
      </c>
      <c r="D14" s="187">
        <v>143</v>
      </c>
      <c r="E14" s="438"/>
      <c r="F14" s="373">
        <v>164</v>
      </c>
      <c r="G14" s="438"/>
    </row>
    <row r="15" spans="1:10" ht="12.75" customHeight="1">
      <c r="A15" s="179" t="s">
        <v>224</v>
      </c>
      <c r="B15" s="179"/>
      <c r="C15" s="141"/>
      <c r="D15" s="263">
        <f>SUM(D9:D14)</f>
        <v>6064</v>
      </c>
      <c r="E15" s="439"/>
      <c r="F15" s="374">
        <f>SUM(F9:F14)</f>
        <v>5481</v>
      </c>
      <c r="G15" s="439"/>
    </row>
    <row r="16" spans="1:10" ht="12.75" customHeight="1">
      <c r="A16" s="197" t="s">
        <v>226</v>
      </c>
      <c r="B16" s="197"/>
      <c r="C16" s="186"/>
      <c r="D16" s="187">
        <v>1022</v>
      </c>
      <c r="E16" s="438"/>
      <c r="F16" s="373">
        <v>837</v>
      </c>
      <c r="G16" s="438"/>
    </row>
    <row r="17" spans="1:9" ht="12.75" customHeight="1">
      <c r="A17" s="197" t="s">
        <v>227</v>
      </c>
      <c r="B17" s="197"/>
      <c r="C17" s="186"/>
      <c r="D17" s="187">
        <v>3964</v>
      </c>
      <c r="E17" s="438"/>
      <c r="F17" s="373">
        <v>4129</v>
      </c>
      <c r="G17" s="438"/>
    </row>
    <row r="18" spans="1:9" ht="12.75" customHeight="1">
      <c r="A18" s="197" t="s">
        <v>228</v>
      </c>
      <c r="B18" s="197"/>
      <c r="C18" s="186"/>
      <c r="D18" s="187">
        <v>267</v>
      </c>
      <c r="E18" s="438"/>
      <c r="F18" s="373">
        <v>250</v>
      </c>
      <c r="G18" s="438"/>
    </row>
    <row r="19" spans="1:9" ht="12.75" customHeight="1">
      <c r="A19" s="197" t="s">
        <v>222</v>
      </c>
      <c r="B19" s="197"/>
      <c r="C19" s="251">
        <v>11</v>
      </c>
      <c r="D19" s="187">
        <v>819</v>
      </c>
      <c r="E19" s="438"/>
      <c r="F19" s="373">
        <v>1680</v>
      </c>
      <c r="G19" s="438"/>
    </row>
    <row r="20" spans="1:9" ht="12.75" customHeight="1">
      <c r="A20" s="196" t="s">
        <v>223</v>
      </c>
      <c r="B20" s="197"/>
      <c r="C20" s="251">
        <v>12</v>
      </c>
      <c r="D20" s="187">
        <v>332</v>
      </c>
      <c r="E20" s="438"/>
      <c r="F20" s="375">
        <v>387</v>
      </c>
      <c r="G20" s="438"/>
    </row>
    <row r="21" spans="1:9" ht="12.75" customHeight="1">
      <c r="A21" s="179" t="s">
        <v>229</v>
      </c>
      <c r="B21" s="179"/>
      <c r="C21" s="141"/>
      <c r="D21" s="263">
        <f>SUM(D16:D20)</f>
        <v>6404</v>
      </c>
      <c r="E21" s="439"/>
      <c r="F21" s="374">
        <f>SUM(F16:F20)</f>
        <v>7283</v>
      </c>
      <c r="G21" s="439"/>
    </row>
    <row r="22" spans="1:9" ht="12.75" customHeight="1" thickBot="1">
      <c r="A22" s="151"/>
      <c r="B22" s="151"/>
      <c r="C22" s="131"/>
      <c r="D22" s="264">
        <f>D15+D21</f>
        <v>12468</v>
      </c>
      <c r="E22" s="440" t="s">
        <v>207</v>
      </c>
      <c r="F22" s="376">
        <f>F15+F21</f>
        <v>12764</v>
      </c>
      <c r="G22" s="447" t="s">
        <v>207</v>
      </c>
    </row>
    <row r="23" spans="1:9" ht="12.75" customHeight="1">
      <c r="A23" s="181" t="s">
        <v>230</v>
      </c>
      <c r="B23" s="181"/>
      <c r="C23" s="132"/>
      <c r="D23" s="261"/>
      <c r="E23" s="441"/>
      <c r="F23" s="373"/>
      <c r="G23" s="448"/>
    </row>
    <row r="24" spans="1:9" ht="12.75" customHeight="1">
      <c r="A24" s="197" t="s">
        <v>231</v>
      </c>
      <c r="B24" s="197"/>
      <c r="C24" s="186"/>
      <c r="D24" s="187">
        <v>1411</v>
      </c>
      <c r="E24" s="437" t="s">
        <v>207</v>
      </c>
      <c r="F24" s="373">
        <v>1164</v>
      </c>
      <c r="G24" s="446" t="s">
        <v>207</v>
      </c>
    </row>
    <row r="25" spans="1:9" ht="12.75" customHeight="1">
      <c r="A25" s="197" t="s">
        <v>146</v>
      </c>
      <c r="B25" s="197"/>
      <c r="C25" s="251">
        <v>13</v>
      </c>
      <c r="D25" s="187">
        <v>76</v>
      </c>
      <c r="E25" s="438"/>
      <c r="F25" s="373">
        <v>101</v>
      </c>
      <c r="G25" s="438"/>
    </row>
    <row r="26" spans="1:9" ht="12.75" customHeight="1">
      <c r="A26" s="646" t="s">
        <v>267</v>
      </c>
      <c r="B26" s="647"/>
      <c r="C26" s="251">
        <v>9</v>
      </c>
      <c r="D26" s="187">
        <v>3301</v>
      </c>
      <c r="E26" s="438"/>
      <c r="F26" s="373">
        <v>2853</v>
      </c>
      <c r="G26" s="438"/>
      <c r="I26" s="326"/>
    </row>
    <row r="27" spans="1:9" ht="12.75" customHeight="1">
      <c r="A27" s="646" t="s">
        <v>369</v>
      </c>
      <c r="B27" s="647"/>
      <c r="C27" s="251">
        <v>16</v>
      </c>
      <c r="D27" s="187">
        <v>8</v>
      </c>
      <c r="E27" s="438"/>
      <c r="F27" s="556">
        <v>0</v>
      </c>
      <c r="G27" s="438"/>
      <c r="I27" s="565"/>
    </row>
    <row r="28" spans="1:9" ht="12">
      <c r="A28" s="112" t="s">
        <v>272</v>
      </c>
      <c r="B28" s="112"/>
      <c r="C28" s="251">
        <v>14</v>
      </c>
      <c r="D28" s="187">
        <v>335</v>
      </c>
      <c r="E28" s="438"/>
      <c r="F28" s="373">
        <v>216</v>
      </c>
      <c r="G28" s="438"/>
      <c r="I28" s="157"/>
    </row>
    <row r="29" spans="1:9" ht="12">
      <c r="A29" s="416" t="s">
        <v>273</v>
      </c>
      <c r="B29" s="157"/>
      <c r="C29" s="251">
        <v>15</v>
      </c>
      <c r="D29" s="187">
        <v>348</v>
      </c>
      <c r="E29" s="438"/>
      <c r="F29" s="373">
        <v>434</v>
      </c>
      <c r="G29" s="438"/>
    </row>
    <row r="30" spans="1:9" ht="12.75" customHeight="1">
      <c r="A30" s="180" t="s">
        <v>232</v>
      </c>
      <c r="B30" s="179"/>
      <c r="C30" s="141"/>
      <c r="D30" s="263">
        <f>SUM(D24:D29)</f>
        <v>5479</v>
      </c>
      <c r="E30" s="442"/>
      <c r="F30" s="374">
        <f>SUM(F24:F29)</f>
        <v>4768</v>
      </c>
      <c r="G30" s="439"/>
    </row>
    <row r="31" spans="1:9" ht="12.75" customHeight="1">
      <c r="A31" s="197" t="s">
        <v>146</v>
      </c>
      <c r="B31" s="197"/>
      <c r="C31" s="251">
        <v>13</v>
      </c>
      <c r="D31" s="187">
        <v>161</v>
      </c>
      <c r="E31" s="438"/>
      <c r="F31" s="373">
        <v>229</v>
      </c>
      <c r="G31" s="438"/>
    </row>
    <row r="32" spans="1:9" ht="12.75" customHeight="1">
      <c r="A32" s="197" t="s">
        <v>267</v>
      </c>
      <c r="B32" s="197"/>
      <c r="C32" s="251">
        <v>9</v>
      </c>
      <c r="D32" s="187">
        <v>1745</v>
      </c>
      <c r="E32" s="438"/>
      <c r="F32" s="373">
        <v>1156</v>
      </c>
      <c r="G32" s="438"/>
    </row>
    <row r="33" spans="1:8" ht="12.75" customHeight="1">
      <c r="A33" s="197" t="s">
        <v>233</v>
      </c>
      <c r="B33" s="197"/>
      <c r="C33" s="251">
        <v>16</v>
      </c>
      <c r="D33" s="187">
        <v>6176</v>
      </c>
      <c r="E33" s="438"/>
      <c r="F33" s="373">
        <v>7047</v>
      </c>
      <c r="G33" s="438"/>
    </row>
    <row r="34" spans="1:8" ht="12.75" customHeight="1">
      <c r="A34" s="197" t="s">
        <v>213</v>
      </c>
      <c r="B34" s="197"/>
      <c r="C34" s="186"/>
      <c r="D34" s="187">
        <v>774</v>
      </c>
      <c r="E34" s="438"/>
      <c r="F34" s="373">
        <v>1100</v>
      </c>
      <c r="G34" s="438"/>
    </row>
    <row r="35" spans="1:8" ht="12">
      <c r="A35" s="197" t="s">
        <v>272</v>
      </c>
      <c r="B35" s="197"/>
      <c r="C35" s="251">
        <v>14</v>
      </c>
      <c r="D35" s="187">
        <v>1139</v>
      </c>
      <c r="E35" s="438"/>
      <c r="F35" s="373">
        <v>1252</v>
      </c>
      <c r="G35" s="438"/>
    </row>
    <row r="36" spans="1:8" ht="12">
      <c r="A36" s="196" t="s">
        <v>273</v>
      </c>
      <c r="B36" s="197"/>
      <c r="C36" s="72">
        <v>15</v>
      </c>
      <c r="D36" s="187">
        <v>283</v>
      </c>
      <c r="E36" s="438"/>
      <c r="F36" s="375">
        <v>301</v>
      </c>
      <c r="G36" s="438"/>
    </row>
    <row r="37" spans="1:8" ht="12.75" customHeight="1">
      <c r="A37" s="180" t="s">
        <v>234</v>
      </c>
      <c r="B37" s="179"/>
      <c r="C37" s="141"/>
      <c r="D37" s="263">
        <f>SUM(D31:D36)</f>
        <v>10278</v>
      </c>
      <c r="E37" s="442"/>
      <c r="F37" s="375">
        <f>SUM(F31:F36)</f>
        <v>11085</v>
      </c>
      <c r="G37" s="439"/>
    </row>
    <row r="38" spans="1:8" ht="12.75" customHeight="1">
      <c r="A38" s="179"/>
      <c r="B38" s="179"/>
      <c r="C38" s="141"/>
      <c r="D38" s="263">
        <f>D30+D37</f>
        <v>15757</v>
      </c>
      <c r="E38" s="443"/>
      <c r="F38" s="375">
        <f>F30+F37</f>
        <v>15853</v>
      </c>
      <c r="G38" s="443"/>
    </row>
    <row r="39" spans="1:8" ht="12.75" customHeight="1">
      <c r="A39" s="176" t="s">
        <v>258</v>
      </c>
      <c r="B39" s="176"/>
      <c r="C39" s="186"/>
      <c r="D39" s="190"/>
      <c r="E39" s="438"/>
      <c r="F39" s="373"/>
      <c r="G39" s="438"/>
    </row>
    <row r="40" spans="1:8" ht="24.75" customHeight="1">
      <c r="A40" s="648" t="s">
        <v>235</v>
      </c>
      <c r="B40" s="648"/>
      <c r="C40" s="163"/>
      <c r="D40" s="419">
        <v>-3289</v>
      </c>
      <c r="E40" s="444"/>
      <c r="F40" s="375">
        <v>-3089</v>
      </c>
      <c r="G40" s="444"/>
    </row>
    <row r="41" spans="1:8" ht="12.75" customHeight="1" thickBot="1">
      <c r="A41" s="182"/>
      <c r="B41" s="182"/>
      <c r="C41" s="133"/>
      <c r="D41" s="418">
        <f>D38+D40</f>
        <v>12468</v>
      </c>
      <c r="E41" s="445" t="s">
        <v>207</v>
      </c>
      <c r="F41" s="377">
        <f>F38+F40</f>
        <v>12764</v>
      </c>
      <c r="G41" s="449" t="s">
        <v>207</v>
      </c>
    </row>
    <row r="42" spans="1:8" s="281" customFormat="1" ht="12.75" customHeight="1">
      <c r="A42" s="276" t="s">
        <v>236</v>
      </c>
      <c r="B42" s="277"/>
      <c r="C42" s="278">
        <v>20</v>
      </c>
      <c r="D42" s="279"/>
      <c r="E42" s="297"/>
      <c r="F42" s="280"/>
      <c r="G42" s="297"/>
      <c r="H42" s="545"/>
    </row>
    <row r="43" spans="1:8" ht="12">
      <c r="A43" s="220"/>
      <c r="B43" s="220"/>
      <c r="C43" s="313"/>
      <c r="D43" s="313"/>
    </row>
    <row r="44" spans="1:8" ht="12.75" customHeight="1">
      <c r="A44" s="220" t="s">
        <v>255</v>
      </c>
      <c r="B44" s="314"/>
      <c r="C44" s="69"/>
      <c r="D44" s="69"/>
    </row>
    <row r="45" spans="1:8" ht="12">
      <c r="A45" s="254"/>
      <c r="B45" s="314"/>
      <c r="C45" s="69"/>
      <c r="D45" s="69"/>
    </row>
    <row r="46" spans="1:8" ht="12">
      <c r="A46" s="220"/>
      <c r="B46" s="69"/>
      <c r="C46" s="69"/>
      <c r="D46" s="69"/>
    </row>
    <row r="47" spans="1:8" ht="12">
      <c r="A47" s="254"/>
      <c r="B47" s="314"/>
      <c r="C47" s="69"/>
      <c r="D47" s="69"/>
    </row>
    <row r="48" spans="1:8" ht="12.75" customHeight="1">
      <c r="A48" s="254"/>
      <c r="B48" s="69"/>
      <c r="C48" s="69"/>
      <c r="D48" s="69"/>
    </row>
    <row r="49" spans="2:2" ht="12.75" customHeight="1">
      <c r="B49" s="220"/>
    </row>
  </sheetData>
  <mergeCells count="5">
    <mergeCell ref="A7:B7"/>
    <mergeCell ref="A26:B26"/>
    <mergeCell ref="A9:B9"/>
    <mergeCell ref="A40:B40"/>
    <mergeCell ref="A27:B27"/>
  </mergeCells>
  <phoneticPr fontId="9" type="noConversion"/>
  <printOptions horizontalCentered="1"/>
  <pageMargins left="0.70860000000000001" right="0.70860000000000001" top="0.748" bottom="0.748" header="0.31490000000000001" footer="0.31490000000000001"/>
  <pageSetup orientation="portrait" r:id="rId1"/>
  <headerFooter alignWithMargins="0">
    <oddFooter>&amp;C</oddFooter>
  </headerFooter>
  <ignoredErrors>
    <ignoredError sqref="C49:G49 E42:G42 C37:C40 C34 C30 C21:C24 C15 E15 G15 E21:E24 G21:G24 E30 G30 E37:E40 G37:G40 C17 C18 C41 E41 G41" numberStoredAsText="1"/>
    <ignoredError sqref="D42" numberStoredAsText="1" emptyCellReference="1"/>
    <ignoredError sqref="D37:D38 D21:D22 D41 D15 D30"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pageSetUpPr fitToPage="1"/>
  </sheetPr>
  <dimension ref="A1:AA35"/>
  <sheetViews>
    <sheetView view="pageBreakPreview" zoomScaleNormal="100" zoomScaleSheetLayoutView="100" workbookViewId="0">
      <pane xSplit="1" ySplit="8" topLeftCell="B9" activePane="bottomRight" state="frozen"/>
      <selection pane="topRight" activeCell="B1" sqref="B1"/>
      <selection pane="bottomLeft" activeCell="A9" sqref="A9"/>
      <selection pane="bottomRight" activeCell="B9" sqref="B9"/>
    </sheetView>
  </sheetViews>
  <sheetFormatPr defaultColWidth="9.140625" defaultRowHeight="12.75" customHeight="1"/>
  <cols>
    <col min="1" max="1" width="36.5703125" style="56" customWidth="1"/>
    <col min="2" max="2" width="12.28515625" style="56" customWidth="1"/>
    <col min="3" max="3" width="2.28515625" style="308" customWidth="1"/>
    <col min="4" max="4" width="12.28515625" style="56" customWidth="1"/>
    <col min="5" max="5" width="2.28515625" style="308" customWidth="1"/>
    <col min="6" max="6" width="12.28515625" style="56" customWidth="1"/>
    <col min="7" max="7" width="2.28515625" style="308" customWidth="1"/>
    <col min="8" max="8" width="12.28515625" style="56" customWidth="1"/>
    <col min="9" max="9" width="2.28515625" style="308" customWidth="1"/>
    <col min="10" max="10" width="12.28515625" style="56" customWidth="1"/>
    <col min="11" max="11" width="2.28515625" style="308" customWidth="1"/>
    <col min="12" max="12" width="12.28515625" style="56" customWidth="1"/>
    <col min="13" max="13" width="2.28515625" style="308" customWidth="1"/>
    <col min="14" max="14" width="12.28515625" style="56" customWidth="1"/>
    <col min="15" max="15" width="2.28515625" style="308" customWidth="1"/>
    <col min="16" max="16" width="12.28515625" style="56" customWidth="1"/>
    <col min="17" max="17" width="2.28515625" style="308" customWidth="1"/>
    <col min="18" max="18" width="12.28515625" style="56" customWidth="1"/>
    <col min="19" max="19" width="2.28515625" style="308" customWidth="1"/>
    <col min="20" max="20" width="12.28515625" style="56" customWidth="1"/>
    <col min="21" max="21" width="2.28515625" style="308" customWidth="1"/>
    <col min="22" max="22" width="12.28515625" style="56" customWidth="1"/>
    <col min="23" max="23" width="2.28515625" style="308" customWidth="1"/>
    <col min="24" max="24" width="12.28515625" style="56" customWidth="1"/>
    <col min="25" max="25" width="2.28515625" style="308" customWidth="1"/>
    <col min="26" max="16384" width="9.140625" style="56"/>
  </cols>
  <sheetData>
    <row r="1" spans="1:27" ht="12.75" customHeight="1">
      <c r="A1" s="247" t="s">
        <v>165</v>
      </c>
      <c r="B1" s="247"/>
      <c r="C1" s="302"/>
      <c r="D1" s="247"/>
      <c r="E1" s="302"/>
      <c r="F1" s="247"/>
      <c r="G1" s="302"/>
      <c r="H1" s="247"/>
      <c r="I1" s="302"/>
      <c r="J1" s="247"/>
      <c r="K1" s="302"/>
      <c r="L1" s="247"/>
      <c r="M1" s="309"/>
      <c r="N1" s="211"/>
      <c r="O1" s="309"/>
      <c r="P1" s="211"/>
      <c r="Q1" s="309"/>
      <c r="R1" s="211"/>
      <c r="S1" s="309"/>
      <c r="T1" s="211"/>
      <c r="U1" s="309"/>
      <c r="V1" s="211"/>
      <c r="W1" s="309"/>
      <c r="X1" s="211"/>
      <c r="Y1" s="309"/>
      <c r="Z1" s="546"/>
    </row>
    <row r="2" spans="1:27" ht="12.75" customHeight="1">
      <c r="A2" s="212" t="s">
        <v>237</v>
      </c>
      <c r="B2" s="212"/>
      <c r="C2" s="303"/>
      <c r="D2" s="212"/>
      <c r="E2" s="303"/>
      <c r="F2" s="212"/>
      <c r="G2" s="303"/>
      <c r="H2" s="212"/>
      <c r="I2" s="303"/>
      <c r="J2" s="212"/>
      <c r="K2" s="303"/>
      <c r="L2" s="212"/>
      <c r="M2" s="309"/>
      <c r="N2" s="211"/>
      <c r="O2" s="309"/>
      <c r="P2" s="211"/>
      <c r="Q2" s="309"/>
      <c r="R2" s="211"/>
      <c r="S2" s="309"/>
      <c r="T2" s="211"/>
      <c r="U2" s="309"/>
      <c r="V2" s="211"/>
      <c r="W2" s="309"/>
      <c r="X2" s="211"/>
      <c r="Y2" s="309"/>
      <c r="Z2" s="546"/>
    </row>
    <row r="3" spans="1:27" ht="12.75" customHeight="1">
      <c r="A3" s="222" t="s">
        <v>254</v>
      </c>
      <c r="B3" s="212"/>
      <c r="C3" s="303"/>
      <c r="D3" s="212"/>
      <c r="E3" s="303"/>
      <c r="F3" s="212"/>
      <c r="G3" s="303"/>
      <c r="H3" s="212"/>
      <c r="I3" s="303"/>
      <c r="J3" s="212"/>
      <c r="K3" s="303"/>
      <c r="L3" s="212"/>
      <c r="M3" s="309"/>
      <c r="N3" s="211"/>
      <c r="O3" s="309"/>
      <c r="P3" s="211"/>
      <c r="Q3" s="309"/>
      <c r="R3" s="211"/>
      <c r="S3" s="309"/>
      <c r="T3" s="211"/>
      <c r="U3" s="309"/>
      <c r="V3" s="211"/>
      <c r="W3" s="309"/>
      <c r="X3" s="211"/>
      <c r="Y3" s="309"/>
      <c r="Z3" s="546"/>
    </row>
    <row r="4" spans="1:27" ht="12.75" customHeight="1">
      <c r="A4" s="152" t="s">
        <v>370</v>
      </c>
      <c r="B4" s="184"/>
      <c r="C4" s="304"/>
      <c r="D4" s="184"/>
      <c r="E4" s="304"/>
      <c r="F4" s="184"/>
      <c r="G4" s="304"/>
      <c r="H4" s="184"/>
      <c r="I4" s="304"/>
      <c r="J4" s="184"/>
      <c r="K4" s="304"/>
      <c r="L4" s="184"/>
      <c r="M4" s="309"/>
      <c r="N4" s="211"/>
      <c r="O4" s="309"/>
      <c r="P4" s="211"/>
      <c r="Q4" s="309"/>
      <c r="R4" s="211"/>
      <c r="S4" s="309"/>
      <c r="T4" s="211"/>
      <c r="U4" s="309"/>
      <c r="V4" s="211"/>
      <c r="W4" s="309"/>
      <c r="X4" s="211"/>
      <c r="Y4" s="309"/>
      <c r="Z4" s="546"/>
    </row>
    <row r="5" spans="1:27" ht="12.75" customHeight="1">
      <c r="A5" s="153" t="s">
        <v>209</v>
      </c>
      <c r="B5" s="153"/>
      <c r="C5" s="305"/>
      <c r="D5" s="153"/>
      <c r="E5" s="305"/>
      <c r="F5" s="153"/>
      <c r="G5" s="305"/>
      <c r="H5" s="153"/>
      <c r="I5" s="305"/>
      <c r="J5" s="153"/>
      <c r="K5" s="305"/>
      <c r="L5" s="153"/>
      <c r="M5" s="309"/>
      <c r="N5" s="211"/>
      <c r="O5" s="309"/>
      <c r="P5" s="211"/>
      <c r="Q5" s="309"/>
      <c r="R5" s="211"/>
      <c r="S5" s="309"/>
      <c r="T5" s="211"/>
      <c r="U5" s="309"/>
      <c r="V5" s="211"/>
      <c r="W5" s="309"/>
      <c r="X5" s="211"/>
      <c r="Y5" s="309"/>
      <c r="Z5" s="546"/>
    </row>
    <row r="6" spans="1:27" ht="12.75" customHeight="1">
      <c r="A6" s="138"/>
      <c r="B6" s="651" t="s">
        <v>260</v>
      </c>
      <c r="C6" s="651"/>
      <c r="D6" s="651"/>
      <c r="E6" s="651"/>
      <c r="F6" s="651"/>
      <c r="G6" s="651"/>
      <c r="H6" s="651"/>
      <c r="I6" s="651"/>
      <c r="J6" s="651"/>
      <c r="K6" s="651"/>
      <c r="L6" s="651"/>
      <c r="M6" s="651"/>
      <c r="N6" s="651"/>
      <c r="O6" s="651"/>
      <c r="P6" s="651"/>
      <c r="Q6" s="651"/>
      <c r="R6" s="651"/>
      <c r="S6" s="651"/>
      <c r="T6" s="651"/>
      <c r="U6" s="310"/>
      <c r="V6" s="138"/>
      <c r="W6" s="307"/>
      <c r="X6" s="138"/>
      <c r="Y6" s="309"/>
      <c r="Z6" s="546"/>
    </row>
    <row r="7" spans="1:27" s="61" customFormat="1" ht="27" customHeight="1">
      <c r="A7" s="138"/>
      <c r="B7" s="653" t="s">
        <v>263</v>
      </c>
      <c r="C7" s="653"/>
      <c r="D7" s="653"/>
      <c r="E7" s="653"/>
      <c r="F7" s="653"/>
      <c r="G7" s="213"/>
      <c r="H7" s="652" t="s">
        <v>264</v>
      </c>
      <c r="I7" s="652"/>
      <c r="J7" s="652"/>
      <c r="K7" s="652"/>
      <c r="L7" s="213"/>
      <c r="M7" s="213"/>
      <c r="N7" s="653" t="s">
        <v>238</v>
      </c>
      <c r="O7" s="653"/>
      <c r="P7" s="653"/>
      <c r="Q7" s="653"/>
      <c r="R7" s="653"/>
      <c r="S7" s="653"/>
      <c r="T7" s="213"/>
      <c r="U7" s="213"/>
      <c r="V7" s="214"/>
      <c r="W7" s="213"/>
      <c r="X7" s="214"/>
      <c r="Y7" s="311"/>
      <c r="Z7" s="546"/>
    </row>
    <row r="8" spans="1:27" s="61" customFormat="1" ht="50.1" customHeight="1">
      <c r="A8" s="138"/>
      <c r="B8" s="431" t="s">
        <v>305</v>
      </c>
      <c r="C8" s="431"/>
      <c r="D8" s="431" t="s">
        <v>330</v>
      </c>
      <c r="E8" s="431"/>
      <c r="F8" s="431" t="s">
        <v>384</v>
      </c>
      <c r="G8" s="431"/>
      <c r="H8" s="431" t="s">
        <v>306</v>
      </c>
      <c r="I8" s="431"/>
      <c r="J8" s="431" t="s">
        <v>383</v>
      </c>
      <c r="K8" s="431"/>
      <c r="L8" s="431" t="s">
        <v>307</v>
      </c>
      <c r="M8" s="431"/>
      <c r="N8" s="433" t="s">
        <v>308</v>
      </c>
      <c r="O8" s="433"/>
      <c r="P8" s="433" t="s">
        <v>334</v>
      </c>
      <c r="Q8" s="433"/>
      <c r="R8" s="433" t="s">
        <v>212</v>
      </c>
      <c r="S8" s="433"/>
      <c r="T8" s="431" t="s">
        <v>309</v>
      </c>
      <c r="U8" s="431"/>
      <c r="V8" s="431" t="s">
        <v>311</v>
      </c>
      <c r="W8" s="431"/>
      <c r="X8" s="431" t="s">
        <v>310</v>
      </c>
      <c r="Y8" s="432"/>
      <c r="Z8" s="546"/>
      <c r="AA8" s="548"/>
    </row>
    <row r="9" spans="1:27" s="429" customFormat="1" ht="12.75" customHeight="1">
      <c r="A9" s="241" t="s">
        <v>331</v>
      </c>
      <c r="B9" s="378">
        <v>347</v>
      </c>
      <c r="C9" s="379" t="s">
        <v>207</v>
      </c>
      <c r="D9" s="378">
        <v>2618</v>
      </c>
      <c r="E9" s="379" t="s">
        <v>207</v>
      </c>
      <c r="F9" s="378">
        <v>11</v>
      </c>
      <c r="G9" s="379" t="s">
        <v>207</v>
      </c>
      <c r="H9" s="378">
        <v>-4414</v>
      </c>
      <c r="I9" s="379" t="s">
        <v>207</v>
      </c>
      <c r="J9" s="378">
        <v>-2147</v>
      </c>
      <c r="K9" s="379" t="s">
        <v>207</v>
      </c>
      <c r="L9" s="378">
        <v>482</v>
      </c>
      <c r="M9" s="379" t="s">
        <v>207</v>
      </c>
      <c r="N9" s="513">
        <v>-17</v>
      </c>
      <c r="O9" s="379" t="s">
        <v>207</v>
      </c>
      <c r="P9" s="396">
        <v>-21</v>
      </c>
      <c r="Q9" s="379" t="s">
        <v>207</v>
      </c>
      <c r="R9" s="396">
        <v>-16</v>
      </c>
      <c r="S9" s="379" t="s">
        <v>207</v>
      </c>
      <c r="T9" s="378">
        <f>B9+D9+F9+H9+J9+L9+N9+P9+R9</f>
        <v>-3157</v>
      </c>
      <c r="U9" s="379" t="s">
        <v>207</v>
      </c>
      <c r="V9" s="511">
        <v>0</v>
      </c>
      <c r="W9" s="379" t="s">
        <v>207</v>
      </c>
      <c r="X9" s="378">
        <f>T9+V9</f>
        <v>-3157</v>
      </c>
      <c r="Y9" s="380" t="s">
        <v>207</v>
      </c>
      <c r="Z9" s="546"/>
    </row>
    <row r="10" spans="1:27" s="137" customFormat="1" ht="12.75" customHeight="1">
      <c r="A10" s="248" t="s">
        <v>214</v>
      </c>
      <c r="B10" s="430"/>
      <c r="C10" s="383"/>
      <c r="D10" s="430"/>
      <c r="E10" s="383"/>
      <c r="F10" s="430"/>
      <c r="G10" s="383"/>
      <c r="H10" s="430"/>
      <c r="I10" s="383"/>
      <c r="J10" s="430"/>
      <c r="K10" s="383"/>
      <c r="L10" s="430"/>
      <c r="M10" s="383"/>
      <c r="N10" s="430"/>
      <c r="O10" s="383"/>
      <c r="P10" s="430"/>
      <c r="Q10" s="383"/>
      <c r="R10" s="430"/>
      <c r="S10" s="383"/>
      <c r="T10" s="430"/>
      <c r="U10" s="383"/>
      <c r="V10" s="430"/>
      <c r="W10" s="383"/>
      <c r="X10" s="430"/>
      <c r="Y10" s="383"/>
      <c r="Z10" s="546"/>
    </row>
    <row r="11" spans="1:27" s="137" customFormat="1" ht="12.75" customHeight="1">
      <c r="A11" s="250" t="s">
        <v>205</v>
      </c>
      <c r="B11" s="420">
        <v>0</v>
      </c>
      <c r="C11" s="383"/>
      <c r="D11" s="420">
        <v>0</v>
      </c>
      <c r="E11" s="383"/>
      <c r="F11" s="420">
        <v>0</v>
      </c>
      <c r="G11" s="383"/>
      <c r="H11" s="393">
        <v>27</v>
      </c>
      <c r="I11" s="383"/>
      <c r="J11" s="420">
        <v>0</v>
      </c>
      <c r="K11" s="383"/>
      <c r="L11" s="420">
        <v>0</v>
      </c>
      <c r="M11" s="383"/>
      <c r="N11" s="420">
        <v>0</v>
      </c>
      <c r="O11" s="383"/>
      <c r="P11" s="420">
        <v>0</v>
      </c>
      <c r="Q11" s="383"/>
      <c r="R11" s="420">
        <v>0</v>
      </c>
      <c r="S11" s="383"/>
      <c r="T11" s="393">
        <f t="shared" ref="T11:T17" si="0">B11+D11+F11+H11+J11+L11+N11+P11+R11</f>
        <v>27</v>
      </c>
      <c r="U11" s="383"/>
      <c r="V11" s="420">
        <v>0</v>
      </c>
      <c r="W11" s="383"/>
      <c r="X11" s="393">
        <f t="shared" ref="X11:X17" si="1">T11+V11</f>
        <v>27</v>
      </c>
      <c r="Y11" s="383"/>
      <c r="Z11" s="546"/>
    </row>
    <row r="12" spans="1:27" s="137" customFormat="1" ht="12.75" customHeight="1">
      <c r="A12" s="250" t="s">
        <v>210</v>
      </c>
      <c r="B12" s="420">
        <v>0</v>
      </c>
      <c r="C12" s="383"/>
      <c r="D12" s="420">
        <v>0</v>
      </c>
      <c r="E12" s="420"/>
      <c r="F12" s="420">
        <v>0</v>
      </c>
      <c r="G12" s="420">
        <v>0</v>
      </c>
      <c r="H12" s="420">
        <v>0</v>
      </c>
      <c r="I12" s="383"/>
      <c r="J12" s="393">
        <v>-88</v>
      </c>
      <c r="K12" s="383"/>
      <c r="L12" s="420">
        <v>0</v>
      </c>
      <c r="M12" s="383"/>
      <c r="N12" s="393">
        <v>-2</v>
      </c>
      <c r="O12" s="383"/>
      <c r="P12" s="393">
        <v>-52</v>
      </c>
      <c r="Q12" s="383"/>
      <c r="R12" s="420">
        <v>0</v>
      </c>
      <c r="S12" s="383"/>
      <c r="T12" s="420">
        <f t="shared" si="0"/>
        <v>-142</v>
      </c>
      <c r="U12" s="383"/>
      <c r="V12" s="420">
        <v>0</v>
      </c>
      <c r="W12" s="383"/>
      <c r="X12" s="420">
        <f t="shared" si="1"/>
        <v>-142</v>
      </c>
      <c r="Y12" s="383"/>
      <c r="Z12" s="546"/>
    </row>
    <row r="13" spans="1:27" s="137" customFormat="1" ht="12" customHeight="1">
      <c r="A13" s="139"/>
      <c r="B13" s="536">
        <f>SUM(B11:B12)</f>
        <v>0</v>
      </c>
      <c r="C13" s="534"/>
      <c r="D13" s="536">
        <f>SUM(D11:D12)</f>
        <v>0</v>
      </c>
      <c r="E13" s="534"/>
      <c r="F13" s="536">
        <f>SUM(F11:F12)</f>
        <v>0</v>
      </c>
      <c r="G13" s="534"/>
      <c r="H13" s="535">
        <f>SUM(H11:H12)</f>
        <v>27</v>
      </c>
      <c r="I13" s="534"/>
      <c r="J13" s="535">
        <f>SUM(J11:J12)</f>
        <v>-88</v>
      </c>
      <c r="K13" s="534"/>
      <c r="L13" s="536">
        <f>SUM(L11:L12)</f>
        <v>0</v>
      </c>
      <c r="M13" s="534"/>
      <c r="N13" s="535">
        <f>SUM(N11:N12)</f>
        <v>-2</v>
      </c>
      <c r="O13" s="534"/>
      <c r="P13" s="535">
        <f>SUM(P11:P12)</f>
        <v>-52</v>
      </c>
      <c r="Q13" s="534"/>
      <c r="R13" s="536">
        <f>SUM(R11:R12)</f>
        <v>0</v>
      </c>
      <c r="S13" s="534"/>
      <c r="T13" s="535">
        <f>SUM(T11:T12)</f>
        <v>-115</v>
      </c>
      <c r="U13" s="534"/>
      <c r="V13" s="536">
        <f>SUM(V11:V12)</f>
        <v>0</v>
      </c>
      <c r="W13" s="534"/>
      <c r="X13" s="535">
        <f>SUM(X11:X12)</f>
        <v>-115</v>
      </c>
      <c r="Y13" s="384"/>
      <c r="Z13" s="546"/>
    </row>
    <row r="14" spans="1:27" s="137" customFormat="1" ht="24" customHeight="1">
      <c r="A14" s="501" t="s">
        <v>373</v>
      </c>
      <c r="B14" s="420">
        <v>0</v>
      </c>
      <c r="C14" s="385"/>
      <c r="D14" s="420">
        <v>0</v>
      </c>
      <c r="E14" s="385"/>
      <c r="F14" s="420">
        <v>0</v>
      </c>
      <c r="G14" s="385"/>
      <c r="H14" s="393">
        <v>-8</v>
      </c>
      <c r="I14" s="385"/>
      <c r="J14" s="420">
        <v>0</v>
      </c>
      <c r="K14" s="385"/>
      <c r="L14" s="420">
        <v>0</v>
      </c>
      <c r="M14" s="385"/>
      <c r="N14" s="420">
        <v>0</v>
      </c>
      <c r="O14" s="385"/>
      <c r="P14" s="420">
        <v>0</v>
      </c>
      <c r="Q14" s="385"/>
      <c r="R14" s="420">
        <v>0</v>
      </c>
      <c r="S14" s="385"/>
      <c r="T14" s="393">
        <f t="shared" si="0"/>
        <v>-8</v>
      </c>
      <c r="U14" s="385"/>
      <c r="V14" s="420">
        <v>0</v>
      </c>
      <c r="W14" s="385"/>
      <c r="X14" s="393">
        <f t="shared" si="1"/>
        <v>-8</v>
      </c>
      <c r="Y14" s="385"/>
      <c r="Z14" s="546"/>
    </row>
    <row r="15" spans="1:27" s="137" customFormat="1" ht="12.75" customHeight="1">
      <c r="A15" s="510" t="s">
        <v>351</v>
      </c>
      <c r="B15" s="420">
        <v>0</v>
      </c>
      <c r="C15" s="385"/>
      <c r="D15" s="393">
        <v>-10</v>
      </c>
      <c r="E15" s="385"/>
      <c r="F15" s="420">
        <v>0</v>
      </c>
      <c r="G15" s="385"/>
      <c r="H15" s="420">
        <v>0</v>
      </c>
      <c r="I15" s="385"/>
      <c r="J15" s="420">
        <v>0</v>
      </c>
      <c r="K15" s="385"/>
      <c r="L15" s="420">
        <v>0</v>
      </c>
      <c r="M15" s="385"/>
      <c r="N15" s="420">
        <v>0</v>
      </c>
      <c r="O15" s="385"/>
      <c r="P15" s="420">
        <v>0</v>
      </c>
      <c r="Q15" s="385"/>
      <c r="R15" s="420">
        <v>0</v>
      </c>
      <c r="S15" s="385"/>
      <c r="T15" s="420">
        <f t="shared" si="0"/>
        <v>-10</v>
      </c>
      <c r="U15" s="385"/>
      <c r="V15" s="420">
        <v>0</v>
      </c>
      <c r="W15" s="385"/>
      <c r="X15" s="420">
        <f t="shared" si="1"/>
        <v>-10</v>
      </c>
      <c r="Y15" s="385"/>
      <c r="Z15" s="546"/>
    </row>
    <row r="16" spans="1:27" s="137" customFormat="1" ht="12" customHeight="1">
      <c r="A16" s="510" t="s">
        <v>374</v>
      </c>
      <c r="B16" s="420">
        <v>0</v>
      </c>
      <c r="C16" s="385"/>
      <c r="D16" s="420">
        <v>-5</v>
      </c>
      <c r="E16" s="385"/>
      <c r="F16" s="420">
        <v>0</v>
      </c>
      <c r="G16" s="385"/>
      <c r="H16" s="420">
        <v>0</v>
      </c>
      <c r="I16" s="385"/>
      <c r="J16" s="420">
        <v>0</v>
      </c>
      <c r="K16" s="385"/>
      <c r="L16" s="420">
        <v>3</v>
      </c>
      <c r="M16" s="385"/>
      <c r="N16" s="420">
        <v>0</v>
      </c>
      <c r="O16" s="385"/>
      <c r="P16" s="420">
        <v>0</v>
      </c>
      <c r="Q16" s="385"/>
      <c r="R16" s="420">
        <v>0</v>
      </c>
      <c r="S16" s="385"/>
      <c r="T16" s="420">
        <f t="shared" si="0"/>
        <v>-2</v>
      </c>
      <c r="U16" s="385"/>
      <c r="V16" s="420">
        <v>0</v>
      </c>
      <c r="W16" s="385"/>
      <c r="X16" s="420">
        <f t="shared" si="1"/>
        <v>-2</v>
      </c>
      <c r="Y16" s="385"/>
      <c r="Z16" s="546"/>
    </row>
    <row r="17" spans="1:26" s="137" customFormat="1">
      <c r="A17" s="275" t="s">
        <v>240</v>
      </c>
      <c r="B17" s="512">
        <v>0</v>
      </c>
      <c r="C17" s="383"/>
      <c r="D17" s="420">
        <v>0</v>
      </c>
      <c r="E17" s="383"/>
      <c r="F17" s="420">
        <v>0</v>
      </c>
      <c r="G17" s="383"/>
      <c r="H17" s="420">
        <v>0</v>
      </c>
      <c r="I17" s="383"/>
      <c r="J17" s="420">
        <v>0</v>
      </c>
      <c r="K17" s="383"/>
      <c r="L17" s="373">
        <v>3</v>
      </c>
      <c r="M17" s="383"/>
      <c r="N17" s="420">
        <v>0</v>
      </c>
      <c r="O17" s="383"/>
      <c r="P17" s="420">
        <v>0</v>
      </c>
      <c r="Q17" s="383"/>
      <c r="R17" s="420">
        <v>0</v>
      </c>
      <c r="S17" s="383"/>
      <c r="T17" s="373">
        <f t="shared" si="0"/>
        <v>3</v>
      </c>
      <c r="U17" s="383"/>
      <c r="V17" s="420">
        <v>0</v>
      </c>
      <c r="W17" s="383"/>
      <c r="X17" s="373">
        <f t="shared" si="1"/>
        <v>3</v>
      </c>
      <c r="Y17" s="383"/>
      <c r="Z17" s="546"/>
    </row>
    <row r="18" spans="1:26" s="137" customFormat="1" ht="12.75" customHeight="1" thickBot="1">
      <c r="A18" s="230" t="s">
        <v>371</v>
      </c>
      <c r="B18" s="386">
        <f>SUM(B14:B17,B9,B13)</f>
        <v>347</v>
      </c>
      <c r="C18" s="387" t="s">
        <v>207</v>
      </c>
      <c r="D18" s="388">
        <f>SUM(D14:D17,D9,D13)</f>
        <v>2603</v>
      </c>
      <c r="E18" s="387" t="s">
        <v>207</v>
      </c>
      <c r="F18" s="388">
        <f>SUM(F14:F17,F9,F13)</f>
        <v>11</v>
      </c>
      <c r="G18" s="387" t="s">
        <v>207</v>
      </c>
      <c r="H18" s="325">
        <f>SUM(H14:H17,H9,H13)</f>
        <v>-4395</v>
      </c>
      <c r="I18" s="387" t="s">
        <v>207</v>
      </c>
      <c r="J18" s="325">
        <f>SUM(J14:J17,J9,J13)</f>
        <v>-2235</v>
      </c>
      <c r="K18" s="387" t="s">
        <v>207</v>
      </c>
      <c r="L18" s="325">
        <f>SUM(L14:L17,L9,L13)</f>
        <v>488</v>
      </c>
      <c r="M18" s="387" t="s">
        <v>207</v>
      </c>
      <c r="N18" s="264">
        <f>SUM(N14:N17,N9,N13)</f>
        <v>-19</v>
      </c>
      <c r="O18" s="387" t="s">
        <v>207</v>
      </c>
      <c r="P18" s="264">
        <f>SUM(P14:P17,P9,P13)</f>
        <v>-73</v>
      </c>
      <c r="Q18" s="387" t="s">
        <v>207</v>
      </c>
      <c r="R18" s="264">
        <f>SUM(R14:R17,R9,R13)</f>
        <v>-16</v>
      </c>
      <c r="S18" s="387" t="s">
        <v>207</v>
      </c>
      <c r="T18" s="325">
        <f>T9+T13+SUM(T14:T17)</f>
        <v>-3289</v>
      </c>
      <c r="U18" s="387" t="s">
        <v>207</v>
      </c>
      <c r="V18" s="537">
        <f>V9+V13+SUM(V14:V17)</f>
        <v>0</v>
      </c>
      <c r="W18" s="387" t="s">
        <v>207</v>
      </c>
      <c r="X18" s="325">
        <f>X9+X13+SUM(X14:X17)</f>
        <v>-3289</v>
      </c>
      <c r="Y18" s="387" t="s">
        <v>207</v>
      </c>
      <c r="Z18" s="533"/>
    </row>
    <row r="19" spans="1:26" s="137" customFormat="1" ht="12.75" customHeight="1">
      <c r="A19" s="223"/>
      <c r="B19" s="373"/>
      <c r="C19" s="389"/>
      <c r="D19" s="375"/>
      <c r="E19" s="389"/>
      <c r="F19" s="375"/>
      <c r="G19" s="389"/>
      <c r="H19" s="375"/>
      <c r="I19" s="389"/>
      <c r="J19" s="375"/>
      <c r="K19" s="389"/>
      <c r="L19" s="375"/>
      <c r="M19" s="389"/>
      <c r="N19" s="375"/>
      <c r="O19" s="389"/>
      <c r="P19" s="375"/>
      <c r="Q19" s="389"/>
      <c r="R19" s="375"/>
      <c r="S19" s="389"/>
      <c r="T19" s="375"/>
      <c r="U19" s="389"/>
      <c r="V19" s="375"/>
      <c r="W19" s="389"/>
      <c r="X19" s="375"/>
      <c r="Y19" s="389"/>
      <c r="Z19" s="425"/>
    </row>
    <row r="20" spans="1:26" s="137" customFormat="1" ht="12.75" customHeight="1">
      <c r="A20" s="241" t="s">
        <v>333</v>
      </c>
      <c r="B20" s="390">
        <v>347</v>
      </c>
      <c r="C20" s="379" t="s">
        <v>207</v>
      </c>
      <c r="D20" s="597">
        <v>2679</v>
      </c>
      <c r="E20" s="379" t="s">
        <v>207</v>
      </c>
      <c r="F20" s="390">
        <v>43</v>
      </c>
      <c r="G20" s="379" t="s">
        <v>207</v>
      </c>
      <c r="H20" s="390">
        <v>-3832</v>
      </c>
      <c r="I20" s="379" t="s">
        <v>207</v>
      </c>
      <c r="J20" s="390">
        <v>-2618</v>
      </c>
      <c r="K20" s="379" t="s">
        <v>207</v>
      </c>
      <c r="L20" s="390">
        <v>444</v>
      </c>
      <c r="M20" s="379" t="s">
        <v>207</v>
      </c>
      <c r="N20" s="390">
        <v>14</v>
      </c>
      <c r="O20" s="379" t="s">
        <v>207</v>
      </c>
      <c r="P20" s="394">
        <v>27</v>
      </c>
      <c r="Q20" s="379" t="s">
        <v>207</v>
      </c>
      <c r="R20" s="394">
        <v>-15</v>
      </c>
      <c r="S20" s="379" t="s">
        <v>207</v>
      </c>
      <c r="T20" s="597">
        <f>B20+D20+F20+H20+J20+L20+N20+P20+R20</f>
        <v>-2911</v>
      </c>
      <c r="U20" s="379" t="s">
        <v>207</v>
      </c>
      <c r="V20" s="245">
        <v>0</v>
      </c>
      <c r="W20" s="379" t="s">
        <v>207</v>
      </c>
      <c r="X20" s="597">
        <f t="shared" ref="X20:X29" si="2">T20+V20</f>
        <v>-2911</v>
      </c>
      <c r="Y20" s="380" t="s">
        <v>207</v>
      </c>
      <c r="Z20" s="546"/>
    </row>
    <row r="21" spans="1:26" s="137" customFormat="1" ht="12.75" customHeight="1">
      <c r="A21" s="248" t="s">
        <v>214</v>
      </c>
      <c r="B21" s="381"/>
      <c r="C21" s="382"/>
      <c r="D21" s="598"/>
      <c r="E21" s="382"/>
      <c r="F21" s="381"/>
      <c r="G21" s="382"/>
      <c r="H21" s="381"/>
      <c r="I21" s="382"/>
      <c r="J21" s="381"/>
      <c r="K21" s="382"/>
      <c r="L21" s="381"/>
      <c r="M21" s="382"/>
      <c r="N21" s="381"/>
      <c r="O21" s="382"/>
      <c r="P21" s="381"/>
      <c r="Q21" s="382"/>
      <c r="R21" s="381"/>
      <c r="S21" s="382"/>
      <c r="T21" s="598"/>
      <c r="U21" s="382"/>
      <c r="V21" s="381"/>
      <c r="W21" s="382"/>
      <c r="X21" s="598"/>
      <c r="Y21" s="382"/>
      <c r="Z21" s="546"/>
    </row>
    <row r="22" spans="1:26" s="137" customFormat="1" ht="12.75" customHeight="1">
      <c r="A22" s="249" t="s">
        <v>205</v>
      </c>
      <c r="B22" s="420">
        <v>0</v>
      </c>
      <c r="C22" s="383"/>
      <c r="D22" s="420">
        <v>0</v>
      </c>
      <c r="E22" s="383"/>
      <c r="F22" s="420">
        <v>0</v>
      </c>
      <c r="G22" s="383"/>
      <c r="H22" s="393">
        <v>-377</v>
      </c>
      <c r="I22" s="383"/>
      <c r="J22" s="420">
        <v>0</v>
      </c>
      <c r="K22" s="383"/>
      <c r="L22" s="420">
        <v>0</v>
      </c>
      <c r="M22" s="383"/>
      <c r="N22" s="420">
        <v>0</v>
      </c>
      <c r="O22" s="383"/>
      <c r="P22" s="420">
        <v>0</v>
      </c>
      <c r="Q22" s="383"/>
      <c r="R22" s="420">
        <v>0</v>
      </c>
      <c r="S22" s="383"/>
      <c r="T22" s="393">
        <f t="shared" ref="T22:T29" si="3">B22+D22+F22+H22+J22+L22+N22+P22+R22</f>
        <v>-377</v>
      </c>
      <c r="U22" s="383"/>
      <c r="V22" s="420">
        <v>0</v>
      </c>
      <c r="W22" s="383"/>
      <c r="X22" s="393">
        <f t="shared" si="2"/>
        <v>-377</v>
      </c>
      <c r="Y22" s="383"/>
      <c r="Z22" s="546"/>
    </row>
    <row r="23" spans="1:26" s="137" customFormat="1">
      <c r="A23" s="250" t="s">
        <v>210</v>
      </c>
      <c r="B23" s="420">
        <v>0</v>
      </c>
      <c r="C23" s="383"/>
      <c r="D23" s="420">
        <v>0</v>
      </c>
      <c r="E23" s="420"/>
      <c r="F23" s="420">
        <v>0</v>
      </c>
      <c r="G23" s="420"/>
      <c r="H23" s="420">
        <v>0</v>
      </c>
      <c r="I23" s="383"/>
      <c r="J23" s="393">
        <v>136</v>
      </c>
      <c r="K23" s="383"/>
      <c r="L23" s="420">
        <v>0</v>
      </c>
      <c r="M23" s="383"/>
      <c r="N23" s="393">
        <v>-2</v>
      </c>
      <c r="O23" s="383"/>
      <c r="P23" s="393">
        <v>-35</v>
      </c>
      <c r="Q23" s="383"/>
      <c r="R23" s="420">
        <v>0</v>
      </c>
      <c r="S23" s="383"/>
      <c r="T23" s="420">
        <f t="shared" si="3"/>
        <v>99</v>
      </c>
      <c r="U23" s="383"/>
      <c r="V23" s="420">
        <v>0</v>
      </c>
      <c r="W23" s="383"/>
      <c r="X23" s="420">
        <f t="shared" si="2"/>
        <v>99</v>
      </c>
      <c r="Y23" s="383"/>
      <c r="Z23" s="546"/>
    </row>
    <row r="24" spans="1:26" s="137" customFormat="1" ht="12.75" customHeight="1">
      <c r="A24" s="139"/>
      <c r="B24" s="536">
        <f>SUM(B22:B23)</f>
        <v>0</v>
      </c>
      <c r="C24" s="534"/>
      <c r="D24" s="536">
        <f>SUM(D22:D23)</f>
        <v>0</v>
      </c>
      <c r="E24" s="534"/>
      <c r="F24" s="536">
        <f>SUM(F22:F23)</f>
        <v>0</v>
      </c>
      <c r="G24" s="534"/>
      <c r="H24" s="535">
        <f>SUM(H22:H23)</f>
        <v>-377</v>
      </c>
      <c r="I24" s="534"/>
      <c r="J24" s="535">
        <f>SUM(J22:J23)</f>
        <v>136</v>
      </c>
      <c r="K24" s="534"/>
      <c r="L24" s="536">
        <f>SUM(L22:L23)</f>
        <v>0</v>
      </c>
      <c r="M24" s="534"/>
      <c r="N24" s="535">
        <f>SUM(N22:N23)</f>
        <v>-2</v>
      </c>
      <c r="O24" s="534"/>
      <c r="P24" s="535">
        <f>SUM(P22:P23)</f>
        <v>-35</v>
      </c>
      <c r="Q24" s="534"/>
      <c r="R24" s="536">
        <f>SUM(R22:R23)</f>
        <v>0</v>
      </c>
      <c r="S24" s="534"/>
      <c r="T24" s="535">
        <f>SUM(T22:T23)</f>
        <v>-278</v>
      </c>
      <c r="U24" s="534"/>
      <c r="V24" s="536">
        <f>SUM(V22:V23)</f>
        <v>0</v>
      </c>
      <c r="W24" s="534"/>
      <c r="X24" s="535">
        <f>SUM(X22:X23)</f>
        <v>-278</v>
      </c>
      <c r="Y24" s="384"/>
      <c r="Z24" s="546"/>
    </row>
    <row r="25" spans="1:26" s="137" customFormat="1" ht="12.75" customHeight="1">
      <c r="A25" s="509" t="s">
        <v>294</v>
      </c>
      <c r="B25" s="583">
        <v>0</v>
      </c>
      <c r="C25" s="582"/>
      <c r="D25" s="583">
        <v>5</v>
      </c>
      <c r="E25" s="582"/>
      <c r="F25" s="583">
        <v>0</v>
      </c>
      <c r="G25" s="582"/>
      <c r="H25" s="583">
        <v>0</v>
      </c>
      <c r="I25" s="582"/>
      <c r="J25" s="583">
        <v>0</v>
      </c>
      <c r="K25" s="582"/>
      <c r="L25" s="583">
        <v>-1</v>
      </c>
      <c r="M25" s="583"/>
      <c r="N25" s="583">
        <v>0</v>
      </c>
      <c r="O25" s="583"/>
      <c r="P25" s="583">
        <v>0</v>
      </c>
      <c r="Q25" s="583"/>
      <c r="R25" s="583">
        <v>0</v>
      </c>
      <c r="S25" s="583"/>
      <c r="T25" s="583">
        <f t="shared" si="3"/>
        <v>4</v>
      </c>
      <c r="U25" s="583"/>
      <c r="V25" s="583">
        <v>0</v>
      </c>
      <c r="W25" s="583"/>
      <c r="X25" s="583">
        <f t="shared" si="2"/>
        <v>4</v>
      </c>
      <c r="Y25" s="583"/>
      <c r="Z25" s="546"/>
    </row>
    <row r="26" spans="1:26" s="224" customFormat="1" ht="24" customHeight="1">
      <c r="A26" s="501" t="s">
        <v>373</v>
      </c>
      <c r="B26" s="420">
        <v>0</v>
      </c>
      <c r="C26" s="385"/>
      <c r="D26" s="420">
        <v>0</v>
      </c>
      <c r="E26" s="385"/>
      <c r="F26" s="420">
        <v>0</v>
      </c>
      <c r="G26" s="385"/>
      <c r="H26" s="420">
        <v>-6</v>
      </c>
      <c r="I26" s="385"/>
      <c r="J26" s="420">
        <v>0</v>
      </c>
      <c r="K26" s="385"/>
      <c r="L26" s="420">
        <v>0</v>
      </c>
      <c r="M26" s="385"/>
      <c r="N26" s="420">
        <v>0</v>
      </c>
      <c r="O26" s="385"/>
      <c r="P26" s="420">
        <v>0</v>
      </c>
      <c r="Q26" s="385"/>
      <c r="R26" s="420">
        <v>0</v>
      </c>
      <c r="S26" s="385"/>
      <c r="T26" s="393">
        <f t="shared" si="3"/>
        <v>-6</v>
      </c>
      <c r="U26" s="385"/>
      <c r="V26" s="420">
        <v>0</v>
      </c>
      <c r="W26" s="385"/>
      <c r="X26" s="420">
        <f t="shared" si="2"/>
        <v>-6</v>
      </c>
      <c r="Y26" s="385"/>
      <c r="Z26" s="425"/>
    </row>
    <row r="27" spans="1:26" s="137" customFormat="1" ht="12.75" customHeight="1">
      <c r="A27" s="510" t="s">
        <v>351</v>
      </c>
      <c r="B27" s="420">
        <v>0</v>
      </c>
      <c r="C27" s="385"/>
      <c r="D27" s="393">
        <v>-23</v>
      </c>
      <c r="E27" s="385"/>
      <c r="F27" s="420">
        <v>0</v>
      </c>
      <c r="G27" s="385"/>
      <c r="H27" s="420">
        <v>0</v>
      </c>
      <c r="I27" s="385"/>
      <c r="J27" s="420">
        <v>0</v>
      </c>
      <c r="K27" s="385"/>
      <c r="L27" s="420">
        <v>0</v>
      </c>
      <c r="M27" s="385"/>
      <c r="N27" s="420">
        <v>0</v>
      </c>
      <c r="O27" s="385"/>
      <c r="P27" s="420">
        <v>0</v>
      </c>
      <c r="Q27" s="385"/>
      <c r="R27" s="420">
        <v>0</v>
      </c>
      <c r="S27" s="385"/>
      <c r="T27" s="393">
        <f t="shared" si="3"/>
        <v>-23</v>
      </c>
      <c r="U27" s="385"/>
      <c r="V27" s="420">
        <v>0</v>
      </c>
      <c r="W27" s="385"/>
      <c r="X27" s="420">
        <f t="shared" si="2"/>
        <v>-23</v>
      </c>
      <c r="Y27" s="385"/>
      <c r="Z27" s="425"/>
    </row>
    <row r="28" spans="1:26" s="224" customFormat="1" ht="12.75" customHeight="1">
      <c r="A28" s="510" t="s">
        <v>332</v>
      </c>
      <c r="B28" s="420">
        <v>0</v>
      </c>
      <c r="C28" s="385"/>
      <c r="D28" s="420">
        <v>0</v>
      </c>
      <c r="E28" s="385"/>
      <c r="F28" s="420">
        <v>-32</v>
      </c>
      <c r="G28" s="385"/>
      <c r="H28" s="420">
        <v>0</v>
      </c>
      <c r="I28" s="385"/>
      <c r="J28" s="420">
        <v>0</v>
      </c>
      <c r="K28" s="385"/>
      <c r="L28" s="420">
        <v>32</v>
      </c>
      <c r="M28" s="385"/>
      <c r="N28" s="420">
        <v>0</v>
      </c>
      <c r="O28" s="385"/>
      <c r="P28" s="420">
        <v>0</v>
      </c>
      <c r="Q28" s="385"/>
      <c r="R28" s="420">
        <v>0</v>
      </c>
      <c r="S28" s="385"/>
      <c r="T28" s="420">
        <f t="shared" si="3"/>
        <v>0</v>
      </c>
      <c r="U28" s="385"/>
      <c r="V28" s="420">
        <v>0</v>
      </c>
      <c r="W28" s="385"/>
      <c r="X28" s="420">
        <f t="shared" si="2"/>
        <v>0</v>
      </c>
      <c r="Y28" s="385"/>
      <c r="Z28" s="426"/>
    </row>
    <row r="29" spans="1:26" s="137" customFormat="1" ht="12" customHeight="1">
      <c r="A29" s="509" t="s">
        <v>240</v>
      </c>
      <c r="B29" s="512">
        <v>0</v>
      </c>
      <c r="C29" s="383"/>
      <c r="D29" s="420">
        <v>0</v>
      </c>
      <c r="E29" s="383"/>
      <c r="F29" s="420">
        <v>0</v>
      </c>
      <c r="G29" s="383"/>
      <c r="H29" s="420">
        <v>0</v>
      </c>
      <c r="I29" s="383"/>
      <c r="J29" s="420">
        <v>0</v>
      </c>
      <c r="K29" s="383"/>
      <c r="L29" s="373">
        <v>3</v>
      </c>
      <c r="M29" s="383"/>
      <c r="N29" s="420">
        <v>0</v>
      </c>
      <c r="O29" s="383"/>
      <c r="P29" s="420">
        <v>0</v>
      </c>
      <c r="Q29" s="383"/>
      <c r="R29" s="420">
        <v>0</v>
      </c>
      <c r="S29" s="383"/>
      <c r="T29" s="373">
        <f t="shared" si="3"/>
        <v>3</v>
      </c>
      <c r="U29" s="383"/>
      <c r="V29" s="420">
        <v>0</v>
      </c>
      <c r="W29" s="383"/>
      <c r="X29" s="373">
        <f t="shared" si="2"/>
        <v>3</v>
      </c>
      <c r="Y29" s="383"/>
      <c r="Z29" s="425"/>
    </row>
    <row r="30" spans="1:26" s="137" customFormat="1" ht="15" customHeight="1" thickBot="1">
      <c r="A30" s="285" t="s">
        <v>372</v>
      </c>
      <c r="B30" s="377">
        <f>SUM(B25:B29,B20,B24)</f>
        <v>347</v>
      </c>
      <c r="C30" s="391" t="s">
        <v>207</v>
      </c>
      <c r="D30" s="392">
        <f>SUM(D25:D29,D20,D24)</f>
        <v>2661</v>
      </c>
      <c r="E30" s="391" t="s">
        <v>207</v>
      </c>
      <c r="F30" s="392">
        <f>SUM(F25:F29,F20,F24)</f>
        <v>11</v>
      </c>
      <c r="G30" s="391" t="s">
        <v>207</v>
      </c>
      <c r="H30" s="376">
        <f>SUM(H25:H29,H20,H24)</f>
        <v>-4215</v>
      </c>
      <c r="I30" s="391" t="s">
        <v>207</v>
      </c>
      <c r="J30" s="376">
        <f>SUM(J25:J29,J20,J24)</f>
        <v>-2482</v>
      </c>
      <c r="K30" s="391" t="s">
        <v>207</v>
      </c>
      <c r="L30" s="376">
        <f>SUM(L25:L29,L20,L24)</f>
        <v>478</v>
      </c>
      <c r="M30" s="391" t="s">
        <v>207</v>
      </c>
      <c r="N30" s="395">
        <f>SUM(N25:N29,N20,N24)</f>
        <v>12</v>
      </c>
      <c r="O30" s="391" t="s">
        <v>207</v>
      </c>
      <c r="P30" s="395">
        <f>SUM(P25:P29,P20,P24)</f>
        <v>-8</v>
      </c>
      <c r="Q30" s="391" t="s">
        <v>207</v>
      </c>
      <c r="R30" s="395">
        <f>SUM(R25:R29,R20,R24)</f>
        <v>-15</v>
      </c>
      <c r="S30" s="391" t="s">
        <v>207</v>
      </c>
      <c r="T30" s="376">
        <f>SUM(T25:T29,T20,T24)</f>
        <v>-3211</v>
      </c>
      <c r="U30" s="391" t="s">
        <v>207</v>
      </c>
      <c r="V30" s="585">
        <f>SUM(V25:V29,V20,V24)</f>
        <v>0</v>
      </c>
      <c r="W30" s="391" t="s">
        <v>207</v>
      </c>
      <c r="X30" s="376">
        <f>SUM(X25:X29,X20,X24)</f>
        <v>-3211</v>
      </c>
      <c r="Y30" s="391" t="s">
        <v>207</v>
      </c>
      <c r="Z30" s="546"/>
    </row>
    <row r="31" spans="1:26" s="204" customFormat="1" ht="24.75" customHeight="1">
      <c r="A31" s="649" t="s">
        <v>348</v>
      </c>
      <c r="B31" s="650"/>
      <c r="C31" s="650"/>
      <c r="D31" s="650"/>
      <c r="E31" s="650"/>
      <c r="F31" s="650"/>
      <c r="G31" s="650"/>
      <c r="H31" s="650"/>
      <c r="I31" s="650"/>
      <c r="J31" s="650"/>
      <c r="K31" s="650"/>
      <c r="L31" s="650"/>
      <c r="M31" s="650"/>
      <c r="N31" s="650"/>
      <c r="O31" s="650"/>
      <c r="P31" s="650"/>
      <c r="Q31" s="650"/>
      <c r="R31" s="650"/>
      <c r="S31" s="650"/>
      <c r="T31" s="650"/>
      <c r="U31" s="650"/>
      <c r="V31" s="650"/>
      <c r="W31" s="650"/>
      <c r="X31" s="650"/>
      <c r="Y31" s="650"/>
      <c r="Z31" s="286"/>
    </row>
    <row r="32" spans="1:26" s="204" customFormat="1" ht="25.5" customHeight="1">
      <c r="A32" s="649" t="s">
        <v>385</v>
      </c>
      <c r="B32" s="650"/>
      <c r="C32" s="650"/>
      <c r="D32" s="650"/>
      <c r="E32" s="650"/>
      <c r="F32" s="650"/>
      <c r="G32" s="650"/>
      <c r="H32" s="650"/>
      <c r="I32" s="650"/>
      <c r="J32" s="650"/>
      <c r="K32" s="650"/>
      <c r="L32" s="650"/>
      <c r="M32" s="650"/>
      <c r="N32" s="650"/>
      <c r="O32" s="650"/>
      <c r="P32" s="650"/>
      <c r="Q32" s="650"/>
      <c r="R32" s="650"/>
      <c r="S32" s="650"/>
      <c r="T32" s="650"/>
      <c r="U32" s="650"/>
      <c r="V32" s="650"/>
      <c r="W32" s="650"/>
      <c r="X32" s="650"/>
      <c r="Y32" s="650"/>
      <c r="Z32" s="424"/>
    </row>
    <row r="33" spans="1:26" s="204" customFormat="1" ht="12.75" customHeight="1">
      <c r="A33" s="502" t="s">
        <v>375</v>
      </c>
      <c r="B33" s="474"/>
      <c r="C33" s="474"/>
      <c r="D33" s="474"/>
      <c r="E33" s="474"/>
      <c r="F33" s="474"/>
      <c r="G33" s="474"/>
      <c r="H33" s="474"/>
      <c r="I33" s="474"/>
      <c r="J33" s="474"/>
      <c r="K33" s="474"/>
      <c r="L33" s="474"/>
      <c r="M33" s="474"/>
      <c r="N33" s="474"/>
      <c r="O33" s="474"/>
      <c r="P33" s="474"/>
      <c r="Q33" s="474"/>
      <c r="R33" s="474"/>
      <c r="S33" s="474"/>
      <c r="T33" s="474"/>
      <c r="U33" s="474"/>
      <c r="V33" s="474"/>
      <c r="W33" s="474"/>
      <c r="X33" s="474"/>
      <c r="Y33" s="474"/>
      <c r="Z33" s="424"/>
    </row>
    <row r="34" spans="1:26" s="204" customFormat="1" ht="12" customHeight="1">
      <c r="A34" s="301"/>
      <c r="B34" s="301"/>
      <c r="C34" s="306"/>
      <c r="D34" s="301"/>
      <c r="E34" s="306"/>
      <c r="F34" s="301"/>
      <c r="G34" s="306"/>
      <c r="H34" s="301"/>
      <c r="I34" s="306"/>
      <c r="J34" s="301"/>
      <c r="K34" s="306"/>
      <c r="L34" s="301"/>
      <c r="M34" s="306"/>
      <c r="N34" s="301"/>
      <c r="O34" s="306"/>
      <c r="P34" s="301"/>
      <c r="Q34" s="306"/>
      <c r="R34" s="301"/>
      <c r="S34" s="306"/>
      <c r="T34" s="301"/>
      <c r="U34" s="306"/>
      <c r="V34" s="301"/>
      <c r="W34" s="306"/>
      <c r="X34" s="301"/>
      <c r="Y34" s="306"/>
      <c r="Z34" s="427"/>
    </row>
    <row r="35" spans="1:26" s="138" customFormat="1" ht="12.75" customHeight="1">
      <c r="A35" s="220" t="s">
        <v>255</v>
      </c>
      <c r="C35" s="307"/>
      <c r="E35" s="307"/>
      <c r="G35" s="307"/>
      <c r="I35" s="307"/>
      <c r="K35" s="307"/>
      <c r="M35" s="307"/>
      <c r="O35" s="307"/>
      <c r="Q35" s="307"/>
      <c r="S35" s="307"/>
      <c r="U35" s="307"/>
      <c r="W35" s="307"/>
      <c r="Y35" s="312"/>
      <c r="Z35" s="428"/>
    </row>
  </sheetData>
  <mergeCells count="6">
    <mergeCell ref="A32:Y32"/>
    <mergeCell ref="A31:Y31"/>
    <mergeCell ref="B6:T6"/>
    <mergeCell ref="H7:K7"/>
    <mergeCell ref="N7:S7"/>
    <mergeCell ref="B7:F7"/>
  </mergeCells>
  <phoneticPr fontId="9" type="noConversion"/>
  <conditionalFormatting sqref="B35 D35 H35 L35 N35 P35 R35 T35 V35 X35 J35">
    <cfRule type="cellIs" dxfId="3" priority="2" stopIfTrue="1" operator="equal">
      <formula>"ERROR"</formula>
    </cfRule>
  </conditionalFormatting>
  <conditionalFormatting sqref="F35">
    <cfRule type="cellIs" dxfId="2" priority="1" stopIfTrue="1" operator="equal">
      <formula>"ERROR"</formula>
    </cfRule>
  </conditionalFormatting>
  <pageMargins left="0.7" right="0.7" top="0.75" bottom="0.75" header="0.3" footer="0.3"/>
  <pageSetup scale="59" orientation="landscape" r:id="rId1"/>
  <headerFooter alignWithMargins="0">
    <oddFooter>&amp;C</oddFooter>
  </headerFooter>
  <ignoredErrors>
    <ignoredError sqref="X18 N18 R18 P18 R30 T11:T12 T22:T23 T25:T28 T14:T16 N30:P30 X11:X12 X14:X16 X22:X23 X25:X28" unlockedFormula="1"/>
    <ignoredError sqref="C18 E18 G18 I18 K18 M18 O18 Q18 S18 U18 W18 Y18" emptyCellReference="1"/>
    <ignoredError sqref="T24 T13 X13 X24" formula="1"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FAEDB7-F940-4D69-BA4C-0C665C3BE0F2}">
  <sheetPr>
    <pageSetUpPr fitToPage="1"/>
  </sheetPr>
  <dimension ref="A1:Z40"/>
  <sheetViews>
    <sheetView view="pageBreakPreview" zoomScaleNormal="100" zoomScaleSheetLayoutView="100" workbookViewId="0">
      <pane xSplit="1" ySplit="8" topLeftCell="B9" activePane="bottomRight" state="frozen"/>
      <selection pane="topRight" activeCell="B1" sqref="B1"/>
      <selection pane="bottomLeft" activeCell="A9" sqref="A9"/>
      <selection pane="bottomRight" activeCell="B9" sqref="B9"/>
    </sheetView>
  </sheetViews>
  <sheetFormatPr defaultColWidth="9.140625" defaultRowHeight="12.75" customHeight="1"/>
  <cols>
    <col min="1" max="1" width="36.5703125" style="56" customWidth="1"/>
    <col min="2" max="2" width="12.28515625" style="56" customWidth="1"/>
    <col min="3" max="3" width="2.28515625" style="308" customWidth="1"/>
    <col min="4" max="4" width="12.28515625" style="56" customWidth="1"/>
    <col min="5" max="5" width="2.28515625" style="308" customWidth="1"/>
    <col min="6" max="6" width="12.28515625" style="56" customWidth="1"/>
    <col min="7" max="7" width="2.28515625" style="308" customWidth="1"/>
    <col min="8" max="8" width="12.28515625" style="56" customWidth="1"/>
    <col min="9" max="9" width="2.28515625" style="308" customWidth="1"/>
    <col min="10" max="10" width="12.28515625" style="56" customWidth="1"/>
    <col min="11" max="11" width="2.28515625" style="308" customWidth="1"/>
    <col min="12" max="12" width="12.28515625" style="56" customWidth="1"/>
    <col min="13" max="13" width="2.28515625" style="308" customWidth="1"/>
    <col min="14" max="14" width="12.28515625" style="56" customWidth="1"/>
    <col min="15" max="15" width="2.28515625" style="308" customWidth="1"/>
    <col min="16" max="16" width="12.28515625" style="56" customWidth="1"/>
    <col min="17" max="17" width="2.28515625" style="308" customWidth="1"/>
    <col min="18" max="18" width="12.28515625" style="56" customWidth="1"/>
    <col min="19" max="19" width="2.28515625" style="308" customWidth="1"/>
    <col min="20" max="20" width="12.28515625" style="56" customWidth="1"/>
    <col min="21" max="21" width="2.28515625" style="308" customWidth="1"/>
    <col min="22" max="22" width="12.28515625" style="56" customWidth="1"/>
    <col min="23" max="23" width="2.28515625" style="308" customWidth="1"/>
    <col min="24" max="24" width="12.28515625" style="56" customWidth="1"/>
    <col min="25" max="25" width="2.28515625" style="308" customWidth="1"/>
    <col min="26" max="26" width="9.140625" style="546"/>
    <col min="27" max="16384" width="9.140625" style="56"/>
  </cols>
  <sheetData>
    <row r="1" spans="1:26" ht="12.75" customHeight="1">
      <c r="A1" s="247" t="s">
        <v>165</v>
      </c>
      <c r="B1" s="247"/>
      <c r="C1" s="302"/>
      <c r="D1" s="247"/>
      <c r="E1" s="302"/>
      <c r="F1" s="247"/>
      <c r="G1" s="302"/>
      <c r="H1" s="247"/>
      <c r="I1" s="302"/>
      <c r="J1" s="247"/>
      <c r="K1" s="302"/>
      <c r="L1" s="247"/>
      <c r="M1" s="309"/>
      <c r="N1" s="211"/>
      <c r="O1" s="309"/>
      <c r="P1" s="211"/>
      <c r="Q1" s="309"/>
      <c r="R1" s="211"/>
      <c r="S1" s="309"/>
      <c r="T1" s="211"/>
      <c r="U1" s="309"/>
      <c r="V1" s="211"/>
      <c r="W1" s="309"/>
      <c r="X1" s="211"/>
      <c r="Y1" s="309"/>
    </row>
    <row r="2" spans="1:26" ht="12.75" customHeight="1">
      <c r="A2" s="212" t="s">
        <v>237</v>
      </c>
      <c r="B2" s="212"/>
      <c r="C2" s="303"/>
      <c r="D2" s="212"/>
      <c r="E2" s="303"/>
      <c r="F2" s="212"/>
      <c r="G2" s="303"/>
      <c r="H2" s="212"/>
      <c r="I2" s="303"/>
      <c r="J2" s="212"/>
      <c r="K2" s="303"/>
      <c r="L2" s="212"/>
      <c r="M2" s="309"/>
      <c r="N2" s="211"/>
      <c r="O2" s="309"/>
      <c r="P2" s="211"/>
      <c r="Q2" s="309"/>
      <c r="R2" s="211"/>
      <c r="S2" s="309"/>
      <c r="T2" s="211"/>
      <c r="U2" s="309"/>
      <c r="V2" s="211"/>
      <c r="W2" s="309"/>
      <c r="X2" s="211"/>
      <c r="Y2" s="309"/>
    </row>
    <row r="3" spans="1:26" ht="12.75" customHeight="1">
      <c r="A3" s="222" t="s">
        <v>254</v>
      </c>
      <c r="B3" s="212"/>
      <c r="C3" s="303"/>
      <c r="D3" s="212"/>
      <c r="E3" s="303"/>
      <c r="F3" s="212"/>
      <c r="G3" s="303"/>
      <c r="H3" s="212"/>
      <c r="I3" s="303"/>
      <c r="J3" s="212"/>
      <c r="K3" s="303"/>
      <c r="L3" s="212"/>
      <c r="M3" s="309"/>
      <c r="N3" s="211"/>
      <c r="O3" s="309"/>
      <c r="P3" s="211"/>
      <c r="Q3" s="309"/>
      <c r="R3" s="211"/>
      <c r="S3" s="309"/>
      <c r="T3" s="211"/>
      <c r="U3" s="309"/>
      <c r="V3" s="211"/>
      <c r="W3" s="309"/>
      <c r="X3" s="211"/>
      <c r="Y3" s="309"/>
    </row>
    <row r="4" spans="1:26" ht="12.75" customHeight="1">
      <c r="A4" s="599" t="s">
        <v>379</v>
      </c>
      <c r="B4" s="184"/>
      <c r="C4" s="304"/>
      <c r="D4" s="184"/>
      <c r="E4" s="304"/>
      <c r="F4" s="184"/>
      <c r="G4" s="304"/>
      <c r="H4" s="184"/>
      <c r="I4" s="304"/>
      <c r="J4" s="184"/>
      <c r="K4" s="304"/>
      <c r="L4" s="184"/>
      <c r="M4" s="309"/>
      <c r="N4" s="211"/>
      <c r="O4" s="309"/>
      <c r="P4" s="211"/>
      <c r="Q4" s="309"/>
      <c r="R4" s="211"/>
      <c r="S4" s="309"/>
      <c r="T4" s="211"/>
      <c r="U4" s="309"/>
      <c r="V4" s="211"/>
      <c r="W4" s="309"/>
      <c r="X4" s="211"/>
      <c r="Y4" s="309"/>
    </row>
    <row r="5" spans="1:26" ht="12.75" customHeight="1">
      <c r="A5" s="153" t="s">
        <v>209</v>
      </c>
      <c r="B5" s="153"/>
      <c r="C5" s="305"/>
      <c r="D5" s="153"/>
      <c r="E5" s="305"/>
      <c r="F5" s="153"/>
      <c r="G5" s="305"/>
      <c r="H5" s="153"/>
      <c r="I5" s="305"/>
      <c r="J5" s="153"/>
      <c r="K5" s="305"/>
      <c r="L5" s="153"/>
      <c r="M5" s="309"/>
      <c r="N5" s="211"/>
      <c r="O5" s="309"/>
      <c r="P5" s="211"/>
      <c r="Q5" s="309"/>
      <c r="R5" s="211"/>
      <c r="S5" s="309"/>
      <c r="T5" s="211"/>
      <c r="U5" s="309"/>
      <c r="V5" s="211"/>
      <c r="W5" s="309"/>
      <c r="X5" s="211"/>
      <c r="Y5" s="309"/>
    </row>
    <row r="6" spans="1:26" ht="12.75" customHeight="1">
      <c r="A6" s="138"/>
      <c r="B6" s="651" t="s">
        <v>260</v>
      </c>
      <c r="C6" s="651"/>
      <c r="D6" s="651"/>
      <c r="E6" s="651"/>
      <c r="F6" s="651"/>
      <c r="G6" s="651"/>
      <c r="H6" s="651"/>
      <c r="I6" s="651"/>
      <c r="J6" s="651"/>
      <c r="K6" s="651"/>
      <c r="L6" s="651"/>
      <c r="M6" s="651"/>
      <c r="N6" s="651"/>
      <c r="O6" s="651"/>
      <c r="P6" s="651"/>
      <c r="Q6" s="651"/>
      <c r="R6" s="651"/>
      <c r="S6" s="651"/>
      <c r="T6" s="651"/>
      <c r="U6" s="310"/>
      <c r="V6" s="138"/>
      <c r="W6" s="307"/>
      <c r="X6" s="138"/>
      <c r="Y6" s="309"/>
    </row>
    <row r="7" spans="1:26" s="61" customFormat="1" ht="27" customHeight="1">
      <c r="A7" s="138"/>
      <c r="B7" s="653" t="s">
        <v>263</v>
      </c>
      <c r="C7" s="653"/>
      <c r="D7" s="653"/>
      <c r="E7" s="653"/>
      <c r="F7" s="653"/>
      <c r="G7" s="213"/>
      <c r="H7" s="652" t="s">
        <v>264</v>
      </c>
      <c r="I7" s="652"/>
      <c r="J7" s="652"/>
      <c r="K7" s="652"/>
      <c r="L7" s="213"/>
      <c r="M7" s="213"/>
      <c r="N7" s="653" t="s">
        <v>238</v>
      </c>
      <c r="O7" s="653"/>
      <c r="P7" s="653"/>
      <c r="Q7" s="653"/>
      <c r="R7" s="653"/>
      <c r="S7" s="653"/>
      <c r="T7" s="213"/>
      <c r="U7" s="213"/>
      <c r="V7" s="214"/>
      <c r="W7" s="213"/>
      <c r="X7" s="214"/>
      <c r="Y7" s="311"/>
      <c r="Z7" s="546"/>
    </row>
    <row r="8" spans="1:26" s="61" customFormat="1" ht="50.1" customHeight="1">
      <c r="A8" s="138"/>
      <c r="B8" s="431" t="s">
        <v>305</v>
      </c>
      <c r="C8" s="431"/>
      <c r="D8" s="431" t="s">
        <v>330</v>
      </c>
      <c r="E8" s="431"/>
      <c r="F8" s="431" t="s">
        <v>384</v>
      </c>
      <c r="G8" s="431"/>
      <c r="H8" s="431" t="s">
        <v>306</v>
      </c>
      <c r="I8" s="431"/>
      <c r="J8" s="431" t="s">
        <v>383</v>
      </c>
      <c r="K8" s="431"/>
      <c r="L8" s="431" t="s">
        <v>307</v>
      </c>
      <c r="M8" s="431"/>
      <c r="N8" s="433" t="s">
        <v>308</v>
      </c>
      <c r="O8" s="433"/>
      <c r="P8" s="433" t="s">
        <v>334</v>
      </c>
      <c r="Q8" s="433"/>
      <c r="R8" s="433" t="s">
        <v>212</v>
      </c>
      <c r="S8" s="433"/>
      <c r="T8" s="431" t="s">
        <v>309</v>
      </c>
      <c r="U8" s="431"/>
      <c r="V8" s="431" t="s">
        <v>311</v>
      </c>
      <c r="W8" s="431"/>
      <c r="X8" s="431" t="s">
        <v>310</v>
      </c>
      <c r="Y8" s="432"/>
      <c r="Z8" s="546"/>
    </row>
    <row r="9" spans="1:26" s="429" customFormat="1" ht="15" customHeight="1">
      <c r="A9" s="241" t="s">
        <v>335</v>
      </c>
      <c r="B9" s="378">
        <v>347</v>
      </c>
      <c r="C9" s="379" t="s">
        <v>207</v>
      </c>
      <c r="D9" s="378">
        <v>2643</v>
      </c>
      <c r="E9" s="379" t="s">
        <v>207</v>
      </c>
      <c r="F9" s="378">
        <v>11</v>
      </c>
      <c r="G9" s="379" t="s">
        <v>207</v>
      </c>
      <c r="H9" s="378">
        <v>-3984</v>
      </c>
      <c r="I9" s="379" t="s">
        <v>207</v>
      </c>
      <c r="J9" s="378">
        <v>-2557</v>
      </c>
      <c r="K9" s="379" t="s">
        <v>207</v>
      </c>
      <c r="L9" s="378">
        <v>475</v>
      </c>
      <c r="M9" s="379" t="s">
        <v>207</v>
      </c>
      <c r="N9" s="513">
        <v>13</v>
      </c>
      <c r="O9" s="379" t="s">
        <v>207</v>
      </c>
      <c r="P9" s="396">
        <v>-22</v>
      </c>
      <c r="Q9" s="379" t="s">
        <v>207</v>
      </c>
      <c r="R9" s="396">
        <v>-15</v>
      </c>
      <c r="S9" s="379" t="s">
        <v>207</v>
      </c>
      <c r="T9" s="378">
        <f>B9+D9+F9+H9+J9+L9+N9+P9+R9</f>
        <v>-3089</v>
      </c>
      <c r="U9" s="379" t="s">
        <v>207</v>
      </c>
      <c r="V9" s="511">
        <v>0</v>
      </c>
      <c r="W9" s="379" t="s">
        <v>207</v>
      </c>
      <c r="X9" s="378">
        <f>T9+V9</f>
        <v>-3089</v>
      </c>
      <c r="Y9" s="380" t="s">
        <v>207</v>
      </c>
      <c r="Z9" s="551"/>
    </row>
    <row r="10" spans="1:26" s="137" customFormat="1" ht="12.75" customHeight="1">
      <c r="A10" s="248" t="s">
        <v>214</v>
      </c>
      <c r="B10" s="430"/>
      <c r="C10" s="383"/>
      <c r="D10" s="430"/>
      <c r="E10" s="383"/>
      <c r="F10" s="430"/>
      <c r="G10" s="383"/>
      <c r="H10" s="430"/>
      <c r="I10" s="383"/>
      <c r="J10" s="430"/>
      <c r="K10" s="383"/>
      <c r="L10" s="430"/>
      <c r="M10" s="383"/>
      <c r="N10" s="430"/>
      <c r="O10" s="383"/>
      <c r="P10" s="430"/>
      <c r="Q10" s="383"/>
      <c r="R10" s="430"/>
      <c r="S10" s="383"/>
      <c r="T10" s="430"/>
      <c r="U10" s="383"/>
      <c r="V10" s="430"/>
      <c r="W10" s="383"/>
      <c r="X10" s="430"/>
      <c r="Y10" s="383"/>
      <c r="Z10" s="546"/>
    </row>
    <row r="11" spans="1:26" s="137" customFormat="1" ht="12.75" customHeight="1">
      <c r="A11" s="250" t="s">
        <v>205</v>
      </c>
      <c r="B11" s="420">
        <v>0</v>
      </c>
      <c r="C11" s="383"/>
      <c r="D11" s="420">
        <v>0</v>
      </c>
      <c r="E11" s="383"/>
      <c r="F11" s="420">
        <v>0</v>
      </c>
      <c r="G11" s="383"/>
      <c r="H11" s="393">
        <v>-389</v>
      </c>
      <c r="I11" s="383"/>
      <c r="J11" s="420">
        <v>0</v>
      </c>
      <c r="K11" s="383"/>
      <c r="L11" s="420">
        <v>0</v>
      </c>
      <c r="M11" s="383"/>
      <c r="N11" s="420">
        <v>0</v>
      </c>
      <c r="O11" s="383"/>
      <c r="P11" s="420">
        <v>0</v>
      </c>
      <c r="Q11" s="383"/>
      <c r="R11" s="420">
        <v>0</v>
      </c>
      <c r="S11" s="383"/>
      <c r="T11" s="393">
        <f t="shared" ref="T11:T19" si="0">B11+D11+F11+H11+J11+L11+N11+P11+R11</f>
        <v>-389</v>
      </c>
      <c r="U11" s="383"/>
      <c r="V11" s="420">
        <v>0</v>
      </c>
      <c r="W11" s="383"/>
      <c r="X11" s="393">
        <f>T11+V11</f>
        <v>-389</v>
      </c>
      <c r="Y11" s="383"/>
      <c r="Z11" s="546"/>
    </row>
    <row r="12" spans="1:26" s="137" customFormat="1" ht="12.75" customHeight="1">
      <c r="A12" s="250" t="s">
        <v>210</v>
      </c>
      <c r="B12" s="420">
        <v>0</v>
      </c>
      <c r="C12" s="383"/>
      <c r="D12" s="420">
        <v>0</v>
      </c>
      <c r="E12" s="420"/>
      <c r="F12" s="420">
        <v>0</v>
      </c>
      <c r="G12" s="420">
        <v>0</v>
      </c>
      <c r="H12" s="420">
        <v>0</v>
      </c>
      <c r="I12" s="383"/>
      <c r="J12" s="393">
        <v>322</v>
      </c>
      <c r="K12" s="383"/>
      <c r="L12" s="420">
        <v>0</v>
      </c>
      <c r="M12" s="383"/>
      <c r="N12" s="393">
        <v>-32</v>
      </c>
      <c r="O12" s="383"/>
      <c r="P12" s="393">
        <v>-51</v>
      </c>
      <c r="Q12" s="383"/>
      <c r="R12" s="393">
        <v>-1</v>
      </c>
      <c r="S12" s="383"/>
      <c r="T12" s="420">
        <f t="shared" si="0"/>
        <v>238</v>
      </c>
      <c r="U12" s="383"/>
      <c r="V12" s="420">
        <v>0</v>
      </c>
      <c r="W12" s="383"/>
      <c r="X12" s="420">
        <f>T12+V12</f>
        <v>238</v>
      </c>
      <c r="Y12" s="383"/>
      <c r="Z12" s="546"/>
    </row>
    <row r="13" spans="1:26" s="137" customFormat="1" ht="12" customHeight="1">
      <c r="A13" s="139"/>
      <c r="B13" s="536">
        <f>SUM(B11:B12)</f>
        <v>0</v>
      </c>
      <c r="C13" s="534"/>
      <c r="D13" s="536">
        <f>SUM(D11:D12)</f>
        <v>0</v>
      </c>
      <c r="E13" s="534"/>
      <c r="F13" s="536">
        <f>SUM(F11:F12)</f>
        <v>0</v>
      </c>
      <c r="G13" s="534"/>
      <c r="H13" s="535">
        <f>SUM(H11:H12)</f>
        <v>-389</v>
      </c>
      <c r="I13" s="534"/>
      <c r="J13" s="535">
        <f>SUM(J11:J12)</f>
        <v>322</v>
      </c>
      <c r="K13" s="534"/>
      <c r="L13" s="536">
        <f>SUM(L11:L12)</f>
        <v>0</v>
      </c>
      <c r="M13" s="534"/>
      <c r="N13" s="535">
        <f>SUM(N11:N12)</f>
        <v>-32</v>
      </c>
      <c r="O13" s="534"/>
      <c r="P13" s="535">
        <f>SUM(P11:P12)</f>
        <v>-51</v>
      </c>
      <c r="Q13" s="534"/>
      <c r="R13" s="536">
        <f>SUM(R11:R12)</f>
        <v>-1</v>
      </c>
      <c r="S13" s="534"/>
      <c r="T13" s="535">
        <f>SUM(T11:T12)</f>
        <v>-151</v>
      </c>
      <c r="U13" s="534"/>
      <c r="V13" s="536">
        <f>SUM(V11:V12)</f>
        <v>0</v>
      </c>
      <c r="W13" s="534"/>
      <c r="X13" s="535">
        <f>SUM(X11:X12)</f>
        <v>-151</v>
      </c>
      <c r="Y13" s="384"/>
      <c r="Z13" s="546"/>
    </row>
    <row r="14" spans="1:26" s="137" customFormat="1" ht="23.25" customHeight="1">
      <c r="A14" s="501" t="s">
        <v>373</v>
      </c>
      <c r="B14" s="420">
        <v>0</v>
      </c>
      <c r="C14" s="385"/>
      <c r="D14" s="420">
        <v>0</v>
      </c>
      <c r="E14" s="385"/>
      <c r="F14" s="420">
        <v>0</v>
      </c>
      <c r="G14" s="385"/>
      <c r="H14" s="393">
        <v>-22</v>
      </c>
      <c r="I14" s="385"/>
      <c r="J14" s="420">
        <v>0</v>
      </c>
      <c r="K14" s="385"/>
      <c r="L14" s="420">
        <v>0</v>
      </c>
      <c r="M14" s="385"/>
      <c r="N14" s="420">
        <v>0</v>
      </c>
      <c r="O14" s="385"/>
      <c r="P14" s="420">
        <v>0</v>
      </c>
      <c r="Q14" s="385"/>
      <c r="R14" s="420">
        <v>0</v>
      </c>
      <c r="S14" s="385"/>
      <c r="T14" s="393">
        <f t="shared" si="0"/>
        <v>-22</v>
      </c>
      <c r="U14" s="385"/>
      <c r="V14" s="420">
        <v>0</v>
      </c>
      <c r="W14" s="385"/>
      <c r="X14" s="393">
        <f t="shared" ref="X14:X19" si="1">T14+V14</f>
        <v>-22</v>
      </c>
      <c r="Y14" s="385"/>
      <c r="Z14" s="546"/>
    </row>
    <row r="15" spans="1:26" s="137" customFormat="1" ht="13.5" customHeight="1">
      <c r="A15" s="510" t="s">
        <v>351</v>
      </c>
      <c r="B15" s="420">
        <v>0</v>
      </c>
      <c r="C15" s="385"/>
      <c r="D15" s="393">
        <v>-38</v>
      </c>
      <c r="E15" s="385"/>
      <c r="F15" s="420">
        <v>0</v>
      </c>
      <c r="G15" s="385"/>
      <c r="H15" s="420">
        <v>0</v>
      </c>
      <c r="I15" s="385"/>
      <c r="J15" s="420">
        <v>0</v>
      </c>
      <c r="K15" s="385"/>
      <c r="L15" s="420">
        <v>0</v>
      </c>
      <c r="M15" s="385"/>
      <c r="N15" s="420">
        <v>0</v>
      </c>
      <c r="O15" s="385"/>
      <c r="P15" s="420">
        <v>0</v>
      </c>
      <c r="Q15" s="385"/>
      <c r="R15" s="420">
        <v>0</v>
      </c>
      <c r="S15" s="385"/>
      <c r="T15" s="393">
        <f t="shared" si="0"/>
        <v>-38</v>
      </c>
      <c r="U15" s="385"/>
      <c r="V15" s="420">
        <v>0</v>
      </c>
      <c r="W15" s="385"/>
      <c r="X15" s="420">
        <f t="shared" si="1"/>
        <v>-38</v>
      </c>
      <c r="Y15" s="385"/>
      <c r="Z15" s="546"/>
    </row>
    <row r="16" spans="1:26" s="137" customFormat="1" ht="12" customHeight="1">
      <c r="A16" s="510" t="s">
        <v>319</v>
      </c>
      <c r="B16" s="420">
        <v>0</v>
      </c>
      <c r="C16" s="385"/>
      <c r="D16" s="420">
        <v>1</v>
      </c>
      <c r="E16" s="385"/>
      <c r="F16" s="420">
        <v>0</v>
      </c>
      <c r="G16" s="385"/>
      <c r="H16" s="420">
        <v>0</v>
      </c>
      <c r="I16" s="385"/>
      <c r="J16" s="420">
        <v>0</v>
      </c>
      <c r="K16" s="385"/>
      <c r="L16" s="420">
        <v>-1</v>
      </c>
      <c r="M16" s="385"/>
      <c r="N16" s="420">
        <v>0</v>
      </c>
      <c r="O16" s="385"/>
      <c r="P16" s="420">
        <v>0</v>
      </c>
      <c r="Q16" s="385"/>
      <c r="R16" s="420">
        <v>0</v>
      </c>
      <c r="S16" s="385"/>
      <c r="T16" s="420">
        <f t="shared" si="0"/>
        <v>0</v>
      </c>
      <c r="U16" s="385"/>
      <c r="V16" s="420">
        <v>0</v>
      </c>
      <c r="W16" s="385"/>
      <c r="X16" s="420">
        <f t="shared" si="1"/>
        <v>0</v>
      </c>
      <c r="Y16" s="385"/>
      <c r="Z16" s="546"/>
    </row>
    <row r="17" spans="1:26" s="137" customFormat="1" ht="12" customHeight="1">
      <c r="A17" s="510" t="s">
        <v>294</v>
      </c>
      <c r="B17" s="420">
        <v>0</v>
      </c>
      <c r="C17" s="385"/>
      <c r="D17" s="417">
        <v>2</v>
      </c>
      <c r="E17" s="385"/>
      <c r="F17" s="420">
        <v>0</v>
      </c>
      <c r="G17" s="385"/>
      <c r="H17" s="420">
        <v>0</v>
      </c>
      <c r="I17" s="385"/>
      <c r="J17" s="420">
        <v>0</v>
      </c>
      <c r="K17" s="385"/>
      <c r="L17" s="420">
        <v>0</v>
      </c>
      <c r="M17" s="385"/>
      <c r="N17" s="420">
        <v>0</v>
      </c>
      <c r="O17" s="385"/>
      <c r="P17" s="420">
        <v>0</v>
      </c>
      <c r="Q17" s="385"/>
      <c r="R17" s="420">
        <v>0</v>
      </c>
      <c r="S17" s="385"/>
      <c r="T17" s="373">
        <f t="shared" si="0"/>
        <v>2</v>
      </c>
      <c r="U17" s="385"/>
      <c r="V17" s="420">
        <v>0</v>
      </c>
      <c r="W17" s="385"/>
      <c r="X17" s="420">
        <f t="shared" si="1"/>
        <v>2</v>
      </c>
      <c r="Y17" s="385"/>
      <c r="Z17" s="546"/>
    </row>
    <row r="18" spans="1:26" s="137" customFormat="1" ht="12" customHeight="1">
      <c r="A18" s="510" t="s">
        <v>374</v>
      </c>
      <c r="B18" s="420">
        <v>0</v>
      </c>
      <c r="C18" s="385"/>
      <c r="D18" s="417">
        <v>-5</v>
      </c>
      <c r="E18" s="385"/>
      <c r="F18" s="420">
        <v>0</v>
      </c>
      <c r="G18" s="385"/>
      <c r="H18" s="420">
        <v>0</v>
      </c>
      <c r="I18" s="385"/>
      <c r="J18" s="420">
        <v>0</v>
      </c>
      <c r="K18" s="385"/>
      <c r="L18" s="420">
        <v>3</v>
      </c>
      <c r="M18" s="385"/>
      <c r="N18" s="420">
        <v>0</v>
      </c>
      <c r="O18" s="385"/>
      <c r="P18" s="420">
        <v>0</v>
      </c>
      <c r="Q18" s="385"/>
      <c r="R18" s="420">
        <v>0</v>
      </c>
      <c r="S18" s="385"/>
      <c r="T18" s="373">
        <f t="shared" si="0"/>
        <v>-2</v>
      </c>
      <c r="U18" s="385"/>
      <c r="V18" s="420">
        <v>0</v>
      </c>
      <c r="W18" s="385"/>
      <c r="X18" s="420">
        <f t="shared" si="1"/>
        <v>-2</v>
      </c>
      <c r="Y18" s="385"/>
      <c r="Z18" s="546"/>
    </row>
    <row r="19" spans="1:26" s="137" customFormat="1">
      <c r="A19" s="275" t="s">
        <v>240</v>
      </c>
      <c r="B19" s="512">
        <v>0</v>
      </c>
      <c r="C19" s="383"/>
      <c r="D19" s="420">
        <v>0</v>
      </c>
      <c r="E19" s="383"/>
      <c r="F19" s="420">
        <v>0</v>
      </c>
      <c r="G19" s="383"/>
      <c r="H19" s="420">
        <v>0</v>
      </c>
      <c r="I19" s="383"/>
      <c r="J19" s="420">
        <v>0</v>
      </c>
      <c r="K19" s="383"/>
      <c r="L19" s="373">
        <v>11</v>
      </c>
      <c r="M19" s="383"/>
      <c r="N19" s="420">
        <v>0</v>
      </c>
      <c r="O19" s="383"/>
      <c r="P19" s="420">
        <v>0</v>
      </c>
      <c r="Q19" s="383"/>
      <c r="R19" s="420">
        <v>0</v>
      </c>
      <c r="S19" s="383"/>
      <c r="T19" s="373">
        <f t="shared" si="0"/>
        <v>11</v>
      </c>
      <c r="U19" s="383"/>
      <c r="V19" s="420">
        <v>0</v>
      </c>
      <c r="W19" s="383"/>
      <c r="X19" s="373">
        <f t="shared" si="1"/>
        <v>11</v>
      </c>
      <c r="Y19" s="383"/>
      <c r="Z19" s="546"/>
    </row>
    <row r="20" spans="1:26" s="137" customFormat="1" ht="12.75" customHeight="1" thickBot="1">
      <c r="A20" s="230" t="s">
        <v>371</v>
      </c>
      <c r="B20" s="386">
        <f>SUM(B14:B19,B9,B13)</f>
        <v>347</v>
      </c>
      <c r="C20" s="387" t="s">
        <v>207</v>
      </c>
      <c r="D20" s="388">
        <f>SUM(D14:D19,D9,D13)</f>
        <v>2603</v>
      </c>
      <c r="E20" s="387" t="s">
        <v>207</v>
      </c>
      <c r="F20" s="388">
        <f>SUM(F14:F19,F9,F13)</f>
        <v>11</v>
      </c>
      <c r="G20" s="387" t="s">
        <v>207</v>
      </c>
      <c r="H20" s="325">
        <f>SUM(H14:H19,H9,H13)</f>
        <v>-4395</v>
      </c>
      <c r="I20" s="387" t="s">
        <v>207</v>
      </c>
      <c r="J20" s="325">
        <f>SUM(J14:J19,J9,J13)</f>
        <v>-2235</v>
      </c>
      <c r="K20" s="387" t="s">
        <v>207</v>
      </c>
      <c r="L20" s="325">
        <f>SUM(L14:L19,L9,L13)</f>
        <v>488</v>
      </c>
      <c r="M20" s="387" t="s">
        <v>207</v>
      </c>
      <c r="N20" s="539">
        <f>SUM(N14:N19,N9,N13)</f>
        <v>-19</v>
      </c>
      <c r="O20" s="387" t="s">
        <v>207</v>
      </c>
      <c r="P20" s="539">
        <f>SUM(P14:P19,P9,P13)</f>
        <v>-73</v>
      </c>
      <c r="Q20" s="387" t="s">
        <v>207</v>
      </c>
      <c r="R20" s="539">
        <f>SUM(R14:R19,R9,R13)</f>
        <v>-16</v>
      </c>
      <c r="S20" s="387" t="s">
        <v>207</v>
      </c>
      <c r="T20" s="325">
        <f>T9+T13+SUM(T14:T19)</f>
        <v>-3289</v>
      </c>
      <c r="U20" s="387" t="s">
        <v>207</v>
      </c>
      <c r="V20" s="537">
        <f>V9+V13+SUM(V14:V19)</f>
        <v>0</v>
      </c>
      <c r="W20" s="387" t="s">
        <v>207</v>
      </c>
      <c r="X20" s="325">
        <f>X9+X13+SUM(X14:X19)</f>
        <v>-3289</v>
      </c>
      <c r="Y20" s="387" t="s">
        <v>207</v>
      </c>
      <c r="Z20" s="546"/>
    </row>
    <row r="21" spans="1:26" s="137" customFormat="1" ht="12.75" customHeight="1">
      <c r="A21" s="223"/>
      <c r="B21" s="373"/>
      <c r="C21" s="389"/>
      <c r="D21" s="375"/>
      <c r="E21" s="389"/>
      <c r="F21" s="375"/>
      <c r="G21" s="389"/>
      <c r="H21" s="375"/>
      <c r="I21" s="389"/>
      <c r="J21" s="375"/>
      <c r="K21" s="389"/>
      <c r="L21" s="375"/>
      <c r="M21" s="389"/>
      <c r="N21" s="375"/>
      <c r="O21" s="389"/>
      <c r="P21" s="375"/>
      <c r="Q21" s="389"/>
      <c r="R21" s="375"/>
      <c r="S21" s="389"/>
      <c r="T21" s="375"/>
      <c r="U21" s="389"/>
      <c r="V21" s="375"/>
      <c r="W21" s="389"/>
      <c r="X21" s="375"/>
      <c r="Y21" s="389"/>
      <c r="Z21" s="547"/>
    </row>
    <row r="22" spans="1:26" s="137" customFormat="1" ht="12.75" customHeight="1">
      <c r="A22" s="241" t="s">
        <v>336</v>
      </c>
      <c r="B22" s="390">
        <v>347</v>
      </c>
      <c r="C22" s="379" t="s">
        <v>207</v>
      </c>
      <c r="D22" s="390">
        <v>2676</v>
      </c>
      <c r="E22" s="379" t="s">
        <v>207</v>
      </c>
      <c r="F22" s="390">
        <v>73</v>
      </c>
      <c r="G22" s="379" t="s">
        <v>207</v>
      </c>
      <c r="H22" s="390">
        <v>-8998</v>
      </c>
      <c r="I22" s="379" t="s">
        <v>207</v>
      </c>
      <c r="J22" s="390">
        <v>-3188</v>
      </c>
      <c r="K22" s="379" t="s">
        <v>207</v>
      </c>
      <c r="L22" s="390">
        <v>413</v>
      </c>
      <c r="M22" s="379" t="s">
        <v>207</v>
      </c>
      <c r="N22" s="390">
        <v>20</v>
      </c>
      <c r="O22" s="379" t="s">
        <v>207</v>
      </c>
      <c r="P22" s="394">
        <v>-31</v>
      </c>
      <c r="Q22" s="379" t="s">
        <v>207</v>
      </c>
      <c r="R22" s="394">
        <v>-637</v>
      </c>
      <c r="S22" s="379" t="s">
        <v>207</v>
      </c>
      <c r="T22" s="390">
        <f t="shared" ref="T22:T33" si="2">B22+D22+F22+H22+J22+L22+N22+P22+R22</f>
        <v>-9325</v>
      </c>
      <c r="U22" s="379" t="s">
        <v>207</v>
      </c>
      <c r="V22" s="512">
        <v>2668</v>
      </c>
      <c r="W22" s="379" t="s">
        <v>207</v>
      </c>
      <c r="X22" s="390">
        <f t="shared" ref="X22:X33" si="3">T22+V22</f>
        <v>-6657</v>
      </c>
      <c r="Y22" s="380" t="s">
        <v>207</v>
      </c>
      <c r="Z22" s="546"/>
    </row>
    <row r="23" spans="1:26" s="137" customFormat="1" ht="12.75" customHeight="1">
      <c r="A23" s="248" t="s">
        <v>214</v>
      </c>
      <c r="B23" s="381"/>
      <c r="C23" s="382"/>
      <c r="D23" s="381"/>
      <c r="E23" s="382"/>
      <c r="F23" s="381"/>
      <c r="G23" s="382"/>
      <c r="H23" s="381"/>
      <c r="I23" s="382"/>
      <c r="J23" s="381"/>
      <c r="K23" s="382"/>
      <c r="L23" s="381"/>
      <c r="M23" s="382"/>
      <c r="N23" s="381"/>
      <c r="O23" s="382"/>
      <c r="P23" s="381"/>
      <c r="Q23" s="382"/>
      <c r="R23" s="381"/>
      <c r="S23" s="382"/>
      <c r="T23" s="381"/>
      <c r="U23" s="382"/>
      <c r="V23" s="381"/>
      <c r="W23" s="382"/>
      <c r="X23" s="381"/>
      <c r="Y23" s="382"/>
      <c r="Z23" s="547"/>
    </row>
    <row r="24" spans="1:26" s="137" customFormat="1" ht="12.75" customHeight="1">
      <c r="A24" s="249" t="s">
        <v>205</v>
      </c>
      <c r="B24" s="420">
        <v>0</v>
      </c>
      <c r="C24" s="383"/>
      <c r="D24" s="420">
        <v>0</v>
      </c>
      <c r="E24" s="383"/>
      <c r="F24" s="420">
        <v>0</v>
      </c>
      <c r="G24" s="383"/>
      <c r="H24" s="393">
        <v>4803</v>
      </c>
      <c r="I24" s="383"/>
      <c r="J24" s="420">
        <v>0</v>
      </c>
      <c r="K24" s="383"/>
      <c r="L24" s="420">
        <v>0</v>
      </c>
      <c r="M24" s="383"/>
      <c r="N24" s="420">
        <v>0</v>
      </c>
      <c r="O24" s="383"/>
      <c r="P24" s="420">
        <v>0</v>
      </c>
      <c r="Q24" s="383"/>
      <c r="R24" s="420">
        <v>0</v>
      </c>
      <c r="S24" s="383"/>
      <c r="T24" s="393">
        <f t="shared" si="2"/>
        <v>4803</v>
      </c>
      <c r="U24" s="383"/>
      <c r="V24" s="420">
        <v>29</v>
      </c>
      <c r="W24" s="383"/>
      <c r="X24" s="393">
        <f t="shared" si="3"/>
        <v>4832</v>
      </c>
      <c r="Y24" s="383"/>
      <c r="Z24" s="546"/>
    </row>
    <row r="25" spans="1:26" s="137" customFormat="1">
      <c r="A25" s="250" t="s">
        <v>210</v>
      </c>
      <c r="B25" s="420">
        <v>0</v>
      </c>
      <c r="C25" s="383"/>
      <c r="D25" s="420">
        <v>0</v>
      </c>
      <c r="E25" s="420"/>
      <c r="F25" s="420">
        <v>0</v>
      </c>
      <c r="G25" s="420"/>
      <c r="H25" s="420">
        <v>0</v>
      </c>
      <c r="I25" s="383"/>
      <c r="J25" s="393">
        <v>706</v>
      </c>
      <c r="K25" s="383"/>
      <c r="L25" s="420">
        <v>0</v>
      </c>
      <c r="M25" s="383"/>
      <c r="N25" s="393">
        <v>-8</v>
      </c>
      <c r="O25" s="383"/>
      <c r="P25" s="393">
        <v>-35</v>
      </c>
      <c r="Q25" s="383"/>
      <c r="R25" s="393">
        <v>58</v>
      </c>
      <c r="S25" s="383"/>
      <c r="T25" s="420">
        <f t="shared" si="2"/>
        <v>721</v>
      </c>
      <c r="U25" s="383"/>
      <c r="V25" s="420">
        <v>-39</v>
      </c>
      <c r="W25" s="383"/>
      <c r="X25" s="420">
        <f t="shared" si="3"/>
        <v>682</v>
      </c>
      <c r="Y25" s="383"/>
      <c r="Z25" s="546"/>
    </row>
    <row r="26" spans="1:26" s="137" customFormat="1" ht="12.75" customHeight="1">
      <c r="A26" s="139"/>
      <c r="B26" s="536">
        <f>SUM(B24:B25)</f>
        <v>0</v>
      </c>
      <c r="C26" s="534"/>
      <c r="D26" s="536">
        <f>SUM(D24:D25)</f>
        <v>0</v>
      </c>
      <c r="E26" s="534"/>
      <c r="F26" s="536">
        <f>SUM(F24:F25)</f>
        <v>0</v>
      </c>
      <c r="G26" s="534"/>
      <c r="H26" s="535">
        <f>SUM(H24:H25)</f>
        <v>4803</v>
      </c>
      <c r="I26" s="534"/>
      <c r="J26" s="535">
        <f>SUM(J24:J25)</f>
        <v>706</v>
      </c>
      <c r="K26" s="534"/>
      <c r="L26" s="536">
        <f>SUM(L24:L25)</f>
        <v>0</v>
      </c>
      <c r="M26" s="534"/>
      <c r="N26" s="535">
        <f>SUM(N24:N25)</f>
        <v>-8</v>
      </c>
      <c r="O26" s="534"/>
      <c r="P26" s="535">
        <f>SUM(P24:P25)</f>
        <v>-35</v>
      </c>
      <c r="Q26" s="534"/>
      <c r="R26" s="536">
        <f>SUM(R24:R25)</f>
        <v>58</v>
      </c>
      <c r="S26" s="534"/>
      <c r="T26" s="535">
        <f>SUM(T24:T25)</f>
        <v>5524</v>
      </c>
      <c r="U26" s="534"/>
      <c r="V26" s="536">
        <f>SUM(V24:V25)</f>
        <v>-10</v>
      </c>
      <c r="W26" s="534"/>
      <c r="X26" s="535">
        <f>SUM(X24:X25)</f>
        <v>5514</v>
      </c>
      <c r="Y26" s="384"/>
      <c r="Z26" s="546"/>
    </row>
    <row r="27" spans="1:26" s="224" customFormat="1" ht="12.75" customHeight="1">
      <c r="A27" s="353" t="s">
        <v>337</v>
      </c>
      <c r="B27" s="420">
        <v>0</v>
      </c>
      <c r="C27" s="385"/>
      <c r="D27" s="420">
        <v>0</v>
      </c>
      <c r="E27" s="385"/>
      <c r="F27" s="420">
        <v>0</v>
      </c>
      <c r="G27" s="385"/>
      <c r="H27" s="393">
        <v>0</v>
      </c>
      <c r="I27" s="385"/>
      <c r="J27" s="420">
        <v>0</v>
      </c>
      <c r="K27" s="385"/>
      <c r="L27" s="420">
        <v>0</v>
      </c>
      <c r="M27" s="385"/>
      <c r="N27" s="420">
        <v>0</v>
      </c>
      <c r="O27" s="385"/>
      <c r="P27" s="420">
        <v>58</v>
      </c>
      <c r="Q27" s="385"/>
      <c r="R27" s="420">
        <v>564</v>
      </c>
      <c r="S27" s="385"/>
      <c r="T27" s="393">
        <f t="shared" si="2"/>
        <v>622</v>
      </c>
      <c r="U27" s="385"/>
      <c r="V27" s="420">
        <v>-2658</v>
      </c>
      <c r="W27" s="385"/>
      <c r="X27" s="393">
        <f t="shared" si="3"/>
        <v>-2036</v>
      </c>
      <c r="Y27" s="385"/>
      <c r="Z27" s="547"/>
    </row>
    <row r="28" spans="1:26" s="584" customFormat="1" ht="12" customHeight="1">
      <c r="A28" s="510" t="s">
        <v>294</v>
      </c>
      <c r="B28" s="420">
        <v>0</v>
      </c>
      <c r="C28" s="385"/>
      <c r="D28" s="393">
        <v>5</v>
      </c>
      <c r="E28" s="385"/>
      <c r="F28" s="420">
        <v>0</v>
      </c>
      <c r="G28" s="385"/>
      <c r="H28" s="420">
        <v>0</v>
      </c>
      <c r="I28" s="385"/>
      <c r="J28" s="420">
        <v>0</v>
      </c>
      <c r="K28" s="385"/>
      <c r="L28" s="420">
        <v>-1</v>
      </c>
      <c r="M28" s="385"/>
      <c r="N28" s="420">
        <v>0</v>
      </c>
      <c r="O28" s="385"/>
      <c r="P28" s="420">
        <v>0</v>
      </c>
      <c r="Q28" s="385"/>
      <c r="R28" s="420">
        <v>0</v>
      </c>
      <c r="S28" s="385"/>
      <c r="T28" s="393">
        <f t="shared" si="2"/>
        <v>4</v>
      </c>
      <c r="U28" s="385"/>
      <c r="V28" s="420">
        <v>0</v>
      </c>
      <c r="W28" s="385"/>
      <c r="X28" s="420">
        <f t="shared" si="3"/>
        <v>4</v>
      </c>
      <c r="Y28" s="385"/>
      <c r="Z28" s="547"/>
    </row>
    <row r="29" spans="1:26" s="224" customFormat="1" ht="24" customHeight="1">
      <c r="A29" s="501" t="s">
        <v>373</v>
      </c>
      <c r="B29" s="420">
        <v>0</v>
      </c>
      <c r="C29" s="385"/>
      <c r="D29" s="420">
        <v>0</v>
      </c>
      <c r="E29" s="385"/>
      <c r="F29" s="420">
        <v>0</v>
      </c>
      <c r="G29" s="385"/>
      <c r="H29" s="420">
        <v>-20</v>
      </c>
      <c r="I29" s="385"/>
      <c r="J29" s="420">
        <v>0</v>
      </c>
      <c r="K29" s="385"/>
      <c r="L29" s="420">
        <v>0</v>
      </c>
      <c r="M29" s="385"/>
      <c r="N29" s="420">
        <v>0</v>
      </c>
      <c r="O29" s="385"/>
      <c r="P29" s="420">
        <v>0</v>
      </c>
      <c r="Q29" s="385"/>
      <c r="R29" s="420">
        <v>0</v>
      </c>
      <c r="S29" s="385"/>
      <c r="T29" s="420">
        <f t="shared" si="2"/>
        <v>-20</v>
      </c>
      <c r="U29" s="385"/>
      <c r="V29" s="420">
        <v>0</v>
      </c>
      <c r="W29" s="385"/>
      <c r="X29" s="420">
        <f t="shared" si="3"/>
        <v>-20</v>
      </c>
      <c r="Y29" s="385"/>
      <c r="Z29" s="546"/>
    </row>
    <row r="30" spans="1:26" s="137" customFormat="1" ht="13.5" customHeight="1">
      <c r="A30" s="510" t="s">
        <v>351</v>
      </c>
      <c r="B30" s="420">
        <v>0</v>
      </c>
      <c r="C30" s="385"/>
      <c r="D30" s="420">
        <v>-31</v>
      </c>
      <c r="E30" s="385"/>
      <c r="F30" s="420">
        <v>0</v>
      </c>
      <c r="G30" s="385"/>
      <c r="H30" s="420">
        <v>0</v>
      </c>
      <c r="I30" s="385"/>
      <c r="J30" s="420">
        <v>0</v>
      </c>
      <c r="K30" s="385"/>
      <c r="L30" s="420">
        <v>0</v>
      </c>
      <c r="M30" s="385"/>
      <c r="N30" s="420">
        <v>0</v>
      </c>
      <c r="O30" s="385"/>
      <c r="P30" s="420">
        <v>0</v>
      </c>
      <c r="Q30" s="385"/>
      <c r="R30" s="420">
        <v>0</v>
      </c>
      <c r="S30" s="385"/>
      <c r="T30" s="420">
        <f t="shared" si="2"/>
        <v>-31</v>
      </c>
      <c r="U30" s="385"/>
      <c r="V30" s="420">
        <v>0</v>
      </c>
      <c r="W30" s="385"/>
      <c r="X30" s="420">
        <f t="shared" si="3"/>
        <v>-31</v>
      </c>
      <c r="Y30" s="385"/>
      <c r="Z30" s="546"/>
    </row>
    <row r="31" spans="1:26" s="137" customFormat="1" ht="12" customHeight="1">
      <c r="A31" s="510" t="s">
        <v>319</v>
      </c>
      <c r="B31" s="420">
        <v>0</v>
      </c>
      <c r="C31" s="385"/>
      <c r="D31" s="420">
        <v>11</v>
      </c>
      <c r="E31" s="385"/>
      <c r="F31" s="420">
        <v>0</v>
      </c>
      <c r="G31" s="385"/>
      <c r="H31" s="420">
        <v>0</v>
      </c>
      <c r="I31" s="385"/>
      <c r="J31" s="420">
        <v>0</v>
      </c>
      <c r="K31" s="385"/>
      <c r="L31" s="420">
        <v>-11</v>
      </c>
      <c r="M31" s="385"/>
      <c r="N31" s="420">
        <v>0</v>
      </c>
      <c r="O31" s="385"/>
      <c r="P31" s="420">
        <v>0</v>
      </c>
      <c r="Q31" s="385"/>
      <c r="R31" s="420">
        <v>0</v>
      </c>
      <c r="S31" s="385"/>
      <c r="T31" s="420">
        <f t="shared" si="2"/>
        <v>0</v>
      </c>
      <c r="U31" s="385"/>
      <c r="V31" s="420">
        <v>0</v>
      </c>
      <c r="W31" s="385"/>
      <c r="X31" s="420">
        <f t="shared" si="3"/>
        <v>0</v>
      </c>
      <c r="Y31" s="385"/>
      <c r="Z31" s="546"/>
    </row>
    <row r="32" spans="1:26" s="224" customFormat="1" ht="12.75" customHeight="1">
      <c r="A32" s="510" t="s">
        <v>338</v>
      </c>
      <c r="B32" s="420">
        <v>0</v>
      </c>
      <c r="C32" s="385"/>
      <c r="D32" s="420">
        <v>0</v>
      </c>
      <c r="E32" s="385"/>
      <c r="F32" s="420">
        <v>-62</v>
      </c>
      <c r="G32" s="385"/>
      <c r="H32" s="420">
        <v>0</v>
      </c>
      <c r="I32" s="385"/>
      <c r="J32" s="420">
        <v>0</v>
      </c>
      <c r="K32" s="385"/>
      <c r="L32" s="420">
        <v>62</v>
      </c>
      <c r="M32" s="385"/>
      <c r="N32" s="420">
        <v>0</v>
      </c>
      <c r="O32" s="385"/>
      <c r="P32" s="420">
        <v>0</v>
      </c>
      <c r="Q32" s="385"/>
      <c r="R32" s="420">
        <v>0</v>
      </c>
      <c r="S32" s="385"/>
      <c r="T32" s="420">
        <f t="shared" si="2"/>
        <v>0</v>
      </c>
      <c r="U32" s="385"/>
      <c r="V32" s="420">
        <v>0</v>
      </c>
      <c r="W32" s="385"/>
      <c r="X32" s="420">
        <f t="shared" si="3"/>
        <v>0</v>
      </c>
      <c r="Y32" s="385"/>
      <c r="Z32" s="546"/>
    </row>
    <row r="33" spans="1:26" s="137" customFormat="1" ht="12" customHeight="1">
      <c r="A33" s="509" t="s">
        <v>240</v>
      </c>
      <c r="B33" s="420">
        <v>0</v>
      </c>
      <c r="C33" s="383"/>
      <c r="D33" s="420">
        <v>0</v>
      </c>
      <c r="E33" s="420"/>
      <c r="F33" s="420">
        <v>0</v>
      </c>
      <c r="G33" s="420"/>
      <c r="H33" s="420">
        <v>0</v>
      </c>
      <c r="I33" s="383"/>
      <c r="J33" s="420">
        <v>0</v>
      </c>
      <c r="K33" s="420"/>
      <c r="L33" s="420">
        <v>15</v>
      </c>
      <c r="M33" s="420"/>
      <c r="N33" s="420">
        <v>0</v>
      </c>
      <c r="O33" s="420"/>
      <c r="P33" s="420">
        <v>0</v>
      </c>
      <c r="Q33" s="420"/>
      <c r="R33" s="420">
        <v>0</v>
      </c>
      <c r="S33" s="383"/>
      <c r="T33" s="420">
        <f t="shared" si="2"/>
        <v>15</v>
      </c>
      <c r="U33" s="383"/>
      <c r="V33" s="420">
        <v>0</v>
      </c>
      <c r="W33" s="383"/>
      <c r="X33" s="420">
        <f t="shared" si="3"/>
        <v>15</v>
      </c>
      <c r="Y33" s="383"/>
      <c r="Z33" s="546"/>
    </row>
    <row r="34" spans="1:26" s="137" customFormat="1" ht="15" customHeight="1" thickBot="1">
      <c r="A34" s="285" t="s">
        <v>372</v>
      </c>
      <c r="B34" s="376">
        <f>SUM(B27:B33,B22,B26)</f>
        <v>347</v>
      </c>
      <c r="C34" s="391" t="s">
        <v>207</v>
      </c>
      <c r="D34" s="392">
        <f>SUM(D27:D33,D22,D26)</f>
        <v>2661</v>
      </c>
      <c r="E34" s="391" t="s">
        <v>207</v>
      </c>
      <c r="F34" s="376">
        <f>SUM(F27:F33,F22,F26)</f>
        <v>11</v>
      </c>
      <c r="G34" s="391" t="s">
        <v>207</v>
      </c>
      <c r="H34" s="392">
        <f>SUM(H27:H33,H22,H26)</f>
        <v>-4215</v>
      </c>
      <c r="I34" s="391" t="s">
        <v>207</v>
      </c>
      <c r="J34" s="392">
        <f>SUM(J27:J33,J22,J26)</f>
        <v>-2482</v>
      </c>
      <c r="K34" s="391" t="s">
        <v>207</v>
      </c>
      <c r="L34" s="376">
        <f>SUM(L27:L33,L22,L26)</f>
        <v>478</v>
      </c>
      <c r="M34" s="391" t="s">
        <v>207</v>
      </c>
      <c r="N34" s="376">
        <f>SUM(N27:N33,N22,N26)</f>
        <v>12</v>
      </c>
      <c r="O34" s="391" t="s">
        <v>207</v>
      </c>
      <c r="P34" s="376">
        <f>SUM(P27:P33,P22,P26)</f>
        <v>-8</v>
      </c>
      <c r="Q34" s="391" t="s">
        <v>207</v>
      </c>
      <c r="R34" s="538">
        <f>SUM(R27:R33,R22,R26)</f>
        <v>-15</v>
      </c>
      <c r="S34" s="391" t="s">
        <v>207</v>
      </c>
      <c r="T34" s="376">
        <f>SUM(T27:T33,T22,T26)</f>
        <v>-3211</v>
      </c>
      <c r="U34" s="391" t="s">
        <v>207</v>
      </c>
      <c r="V34" s="585">
        <f>SUM(V27:V33,V22,V26)</f>
        <v>0</v>
      </c>
      <c r="W34" s="391" t="s">
        <v>207</v>
      </c>
      <c r="X34" s="376">
        <f>SUM(X27:X33,X22,X26)</f>
        <v>-3211</v>
      </c>
      <c r="Y34" s="391" t="s">
        <v>207</v>
      </c>
      <c r="Z34" s="546"/>
    </row>
    <row r="35" spans="1:26" s="204" customFormat="1" ht="24.75" customHeight="1">
      <c r="A35" s="649" t="s">
        <v>348</v>
      </c>
      <c r="B35" s="650"/>
      <c r="C35" s="650"/>
      <c r="D35" s="650"/>
      <c r="E35" s="650"/>
      <c r="F35" s="650"/>
      <c r="G35" s="650"/>
      <c r="H35" s="650"/>
      <c r="I35" s="650"/>
      <c r="J35" s="650"/>
      <c r="K35" s="650"/>
      <c r="L35" s="650"/>
      <c r="M35" s="650"/>
      <c r="N35" s="650"/>
      <c r="O35" s="650"/>
      <c r="P35" s="650"/>
      <c r="Q35" s="650"/>
      <c r="R35" s="650"/>
      <c r="S35" s="650"/>
      <c r="T35" s="650"/>
      <c r="U35" s="650"/>
      <c r="V35" s="650"/>
      <c r="W35" s="650"/>
      <c r="X35" s="650"/>
      <c r="Y35" s="650"/>
      <c r="Z35" s="286"/>
    </row>
    <row r="36" spans="1:26" s="204" customFormat="1" ht="24.75" customHeight="1">
      <c r="A36" s="654" t="s">
        <v>386</v>
      </c>
      <c r="B36" s="655"/>
      <c r="C36" s="655"/>
      <c r="D36" s="655"/>
      <c r="E36" s="655"/>
      <c r="F36" s="655"/>
      <c r="G36" s="655"/>
      <c r="H36" s="655"/>
      <c r="I36" s="655"/>
      <c r="J36" s="655"/>
      <c r="K36" s="655"/>
      <c r="L36" s="655"/>
      <c r="M36" s="655"/>
      <c r="N36" s="655"/>
      <c r="O36" s="655"/>
      <c r="P36" s="655"/>
      <c r="Q36" s="655"/>
      <c r="R36" s="655"/>
      <c r="S36" s="655"/>
      <c r="T36" s="655"/>
      <c r="U36" s="655"/>
      <c r="V36" s="655"/>
      <c r="W36" s="655"/>
      <c r="X36" s="655"/>
      <c r="Y36" s="655"/>
      <c r="Z36" s="546"/>
    </row>
    <row r="37" spans="1:26" s="204" customFormat="1" ht="12.75" customHeight="1">
      <c r="A37" s="504" t="s">
        <v>339</v>
      </c>
      <c r="B37" s="503"/>
      <c r="C37" s="503"/>
      <c r="D37" s="503"/>
      <c r="E37" s="503"/>
      <c r="F37" s="503"/>
      <c r="G37" s="503"/>
      <c r="H37" s="503"/>
      <c r="I37" s="503"/>
      <c r="J37" s="503"/>
      <c r="K37" s="503"/>
      <c r="L37" s="503"/>
      <c r="M37" s="503"/>
      <c r="N37" s="503"/>
      <c r="O37" s="503"/>
      <c r="P37" s="503"/>
      <c r="Q37" s="503"/>
      <c r="R37" s="503"/>
      <c r="S37" s="503"/>
      <c r="T37" s="503"/>
      <c r="U37" s="503"/>
      <c r="V37" s="503"/>
      <c r="W37" s="503"/>
      <c r="X37" s="503"/>
      <c r="Y37" s="503"/>
      <c r="Z37" s="546"/>
    </row>
    <row r="38" spans="1:26" s="204" customFormat="1" ht="12.75" customHeight="1">
      <c r="A38" s="502" t="s">
        <v>376</v>
      </c>
      <c r="B38" s="475"/>
      <c r="C38" s="475"/>
      <c r="D38" s="475"/>
      <c r="E38" s="475"/>
      <c r="F38" s="475"/>
      <c r="G38" s="475"/>
      <c r="H38" s="475"/>
      <c r="I38" s="475"/>
      <c r="J38" s="475"/>
      <c r="K38" s="475"/>
      <c r="L38" s="475"/>
      <c r="M38" s="475"/>
      <c r="N38" s="475"/>
      <c r="O38" s="475"/>
      <c r="P38" s="475"/>
      <c r="Q38" s="475"/>
      <c r="R38" s="475"/>
      <c r="S38" s="475"/>
      <c r="T38" s="475"/>
      <c r="U38" s="475"/>
      <c r="V38" s="475"/>
      <c r="W38" s="475"/>
      <c r="X38" s="475"/>
      <c r="Y38" s="475"/>
      <c r="Z38" s="546"/>
    </row>
    <row r="39" spans="1:26" s="204" customFormat="1" ht="12" customHeight="1">
      <c r="A39" s="475"/>
      <c r="B39" s="475"/>
      <c r="C39" s="306"/>
      <c r="D39" s="475"/>
      <c r="E39" s="306"/>
      <c r="F39" s="475"/>
      <c r="G39" s="306"/>
      <c r="H39" s="475"/>
      <c r="I39" s="306"/>
      <c r="J39" s="475"/>
      <c r="K39" s="306"/>
      <c r="L39" s="475"/>
      <c r="M39" s="306"/>
      <c r="N39" s="475"/>
      <c r="O39" s="306"/>
      <c r="P39" s="475"/>
      <c r="Q39" s="306"/>
      <c r="R39" s="475"/>
      <c r="S39" s="306"/>
      <c r="T39" s="475"/>
      <c r="U39" s="306"/>
      <c r="V39" s="475"/>
      <c r="W39" s="306"/>
      <c r="X39" s="475"/>
      <c r="Y39" s="306"/>
      <c r="Z39" s="549"/>
    </row>
    <row r="40" spans="1:26" s="138" customFormat="1" ht="12.75" customHeight="1">
      <c r="A40" s="220" t="s">
        <v>255</v>
      </c>
      <c r="C40" s="307"/>
      <c r="E40" s="307"/>
      <c r="G40" s="307"/>
      <c r="I40" s="307"/>
      <c r="K40" s="307"/>
      <c r="M40" s="307"/>
      <c r="O40" s="307"/>
      <c r="Q40" s="307"/>
      <c r="S40" s="307"/>
      <c r="U40" s="307"/>
      <c r="W40" s="307"/>
      <c r="Y40" s="312"/>
      <c r="Z40" s="550"/>
    </row>
  </sheetData>
  <mergeCells count="6">
    <mergeCell ref="A36:Y36"/>
    <mergeCell ref="B6:T6"/>
    <mergeCell ref="B7:F7"/>
    <mergeCell ref="H7:K7"/>
    <mergeCell ref="N7:S7"/>
    <mergeCell ref="A35:Y35"/>
  </mergeCells>
  <conditionalFormatting sqref="B40 D40 H40 L40 N40 P40 R40 T40 V40 X40 J40">
    <cfRule type="cellIs" dxfId="1" priority="2" stopIfTrue="1" operator="equal">
      <formula>"ERROR"</formula>
    </cfRule>
  </conditionalFormatting>
  <conditionalFormatting sqref="F40">
    <cfRule type="cellIs" dxfId="0" priority="1" stopIfTrue="1" operator="equal">
      <formula>"ERROR"</formula>
    </cfRule>
  </conditionalFormatting>
  <pageMargins left="0.7" right="0.7" top="0.75" bottom="0.75" header="0.3" footer="0.3"/>
  <pageSetup scale="59" orientation="landscape" r:id="rId1"/>
  <headerFooter alignWithMargins="0">
    <oddFooter>&amp;C</oddFooter>
  </headerFooter>
  <ignoredErrors>
    <ignoredError sqref="V26 T11:T12 T14:T16 X11:X12 X14:X19 T24:T25 T27:T33 X24:X25 X27:X33" unlockedFormula="1"/>
    <ignoredError sqref="T13 X13 T26 X26" formula="1"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A1:Z68"/>
  <sheetViews>
    <sheetView view="pageBreakPreview" zoomScaleNormal="100" zoomScaleSheetLayoutView="100" workbookViewId="0">
      <pane xSplit="3" ySplit="7" topLeftCell="D8" activePane="bottomRight" state="frozen"/>
      <selection pane="topRight" activeCell="D1" sqref="D1"/>
      <selection pane="bottomLeft" activeCell="A8" sqref="A8"/>
      <selection pane="bottomRight" activeCell="D8" sqref="D8"/>
    </sheetView>
  </sheetViews>
  <sheetFormatPr defaultColWidth="9.140625" defaultRowHeight="12.75" customHeight="1"/>
  <cols>
    <col min="1" max="1" width="2" style="62" customWidth="1"/>
    <col min="2" max="2" width="74.42578125" style="62" customWidth="1"/>
    <col min="3" max="3" width="6.28515625" style="63" customWidth="1"/>
    <col min="4" max="4" width="10.7109375" style="55" customWidth="1"/>
    <col min="5" max="5" width="3.140625" style="320" customWidth="1"/>
    <col min="6" max="6" width="10.7109375" style="47" customWidth="1"/>
    <col min="7" max="7" width="3.140625" style="323" customWidth="1"/>
    <col min="8" max="8" width="10.7109375" style="55" customWidth="1"/>
    <col min="9" max="9" width="3.140625" style="320" customWidth="1"/>
    <col min="10" max="10" width="10.7109375" style="47" customWidth="1"/>
    <col min="11" max="11" width="3.140625" style="323" customWidth="1"/>
    <col min="12" max="12" width="9.140625" style="552"/>
    <col min="13" max="16384" width="9.140625" style="62"/>
  </cols>
  <sheetData>
    <row r="1" spans="1:11" ht="12.75" customHeight="1">
      <c r="A1" s="658" t="s">
        <v>165</v>
      </c>
      <c r="B1" s="658"/>
      <c r="C1" s="658"/>
      <c r="D1" s="658"/>
      <c r="E1" s="658"/>
      <c r="F1" s="658"/>
      <c r="G1" s="658"/>
      <c r="H1" s="434"/>
      <c r="I1" s="62"/>
      <c r="J1" s="62"/>
      <c r="K1" s="62"/>
    </row>
    <row r="2" spans="1:11" ht="12.75" customHeight="1">
      <c r="A2" s="159" t="s">
        <v>241</v>
      </c>
      <c r="B2" s="159"/>
      <c r="C2" s="159"/>
      <c r="D2" s="159"/>
      <c r="E2" s="315"/>
      <c r="F2" s="228"/>
      <c r="G2" s="315"/>
      <c r="H2" s="505"/>
      <c r="I2" s="315"/>
      <c r="J2" s="505"/>
      <c r="K2" s="315"/>
    </row>
    <row r="3" spans="1:11" ht="12.75" customHeight="1">
      <c r="A3" s="225" t="s">
        <v>254</v>
      </c>
      <c r="B3" s="159"/>
      <c r="C3" s="159"/>
      <c r="D3" s="159"/>
      <c r="E3" s="315"/>
      <c r="F3" s="228"/>
      <c r="G3" s="315"/>
      <c r="H3" s="505"/>
      <c r="I3" s="315"/>
      <c r="J3" s="505"/>
      <c r="K3" s="315"/>
    </row>
    <row r="4" spans="1:11" ht="12.75" customHeight="1">
      <c r="A4" s="158" t="s">
        <v>209</v>
      </c>
      <c r="B4" s="160"/>
      <c r="C4" s="160"/>
      <c r="D4" s="160"/>
      <c r="E4" s="316"/>
      <c r="F4" s="227"/>
      <c r="G4" s="316"/>
      <c r="H4" s="508"/>
      <c r="I4" s="316"/>
      <c r="J4" s="508"/>
      <c r="K4" s="316"/>
    </row>
    <row r="5" spans="1:11" ht="12.75" customHeight="1">
      <c r="A5" s="158"/>
      <c r="B5" s="227"/>
      <c r="C5" s="227"/>
      <c r="D5" s="659" t="s">
        <v>381</v>
      </c>
      <c r="E5" s="659"/>
      <c r="F5" s="659"/>
      <c r="G5" s="316"/>
      <c r="H5" s="659" t="s">
        <v>382</v>
      </c>
      <c r="I5" s="659"/>
      <c r="J5" s="659"/>
      <c r="K5" s="316"/>
    </row>
    <row r="6" spans="1:11" ht="12.75" customHeight="1">
      <c r="A6" s="226"/>
      <c r="B6" s="215"/>
      <c r="C6" s="240"/>
      <c r="D6" s="660"/>
      <c r="E6" s="660"/>
      <c r="F6" s="660"/>
      <c r="G6" s="321"/>
      <c r="H6" s="660"/>
      <c r="I6" s="660"/>
      <c r="J6" s="660"/>
      <c r="K6" s="321"/>
    </row>
    <row r="7" spans="1:11" ht="12.75" customHeight="1">
      <c r="A7" s="215"/>
      <c r="B7" s="215"/>
      <c r="C7" s="162" t="s">
        <v>126</v>
      </c>
      <c r="D7" s="233">
        <v>2022</v>
      </c>
      <c r="E7" s="296"/>
      <c r="F7" s="234">
        <v>2021</v>
      </c>
      <c r="G7" s="290"/>
      <c r="H7" s="233">
        <v>2022</v>
      </c>
      <c r="I7" s="296"/>
      <c r="J7" s="234">
        <v>2021</v>
      </c>
      <c r="K7" s="290"/>
    </row>
    <row r="8" spans="1:11" ht="12.75" customHeight="1">
      <c r="A8" s="166" t="s">
        <v>242</v>
      </c>
      <c r="B8" s="166"/>
      <c r="C8" s="166"/>
      <c r="D8" s="172"/>
      <c r="E8" s="317"/>
      <c r="F8" s="514"/>
      <c r="G8" s="318"/>
      <c r="H8" s="172"/>
      <c r="I8" s="317"/>
      <c r="J8" s="514"/>
      <c r="K8" s="318"/>
    </row>
    <row r="9" spans="1:11" ht="12.75" customHeight="1">
      <c r="A9" s="342" t="s">
        <v>276</v>
      </c>
      <c r="B9" s="342"/>
      <c r="C9" s="160"/>
      <c r="D9" s="410">
        <v>27</v>
      </c>
      <c r="E9" s="455" t="s">
        <v>207</v>
      </c>
      <c r="F9" s="412">
        <v>-376</v>
      </c>
      <c r="G9" s="450" t="s">
        <v>207</v>
      </c>
      <c r="H9" s="410">
        <v>-369</v>
      </c>
      <c r="I9" s="455" t="s">
        <v>207</v>
      </c>
      <c r="J9" s="412">
        <v>-488</v>
      </c>
      <c r="K9" s="450" t="s">
        <v>207</v>
      </c>
    </row>
    <row r="10" spans="1:11" ht="12.75" customHeight="1">
      <c r="A10" s="350" t="s">
        <v>290</v>
      </c>
      <c r="B10" s="350"/>
      <c r="C10" s="327"/>
      <c r="D10" s="236">
        <v>0</v>
      </c>
      <c r="E10" s="455"/>
      <c r="F10" s="420">
        <v>-1</v>
      </c>
      <c r="G10" s="450"/>
      <c r="H10" s="236">
        <v>-20</v>
      </c>
      <c r="I10" s="455"/>
      <c r="J10" s="397">
        <v>5320</v>
      </c>
      <c r="K10" s="450"/>
    </row>
    <row r="11" spans="1:11" ht="12.75" customHeight="1">
      <c r="A11" s="160" t="s">
        <v>243</v>
      </c>
      <c r="B11" s="160"/>
      <c r="C11" s="160"/>
      <c r="D11" s="398"/>
      <c r="E11" s="450"/>
      <c r="F11" s="399"/>
      <c r="G11" s="450"/>
      <c r="H11" s="398"/>
      <c r="I11" s="450"/>
      <c r="J11" s="399"/>
      <c r="K11" s="450"/>
    </row>
    <row r="12" spans="1:11" ht="12.75" customHeight="1">
      <c r="A12" s="160"/>
      <c r="B12" s="266" t="s">
        <v>387</v>
      </c>
      <c r="C12" s="160"/>
      <c r="D12" s="400">
        <v>85</v>
      </c>
      <c r="E12" s="450"/>
      <c r="F12" s="397">
        <v>93</v>
      </c>
      <c r="G12" s="450"/>
      <c r="H12" s="400">
        <v>275</v>
      </c>
      <c r="I12" s="450"/>
      <c r="J12" s="397">
        <v>298</v>
      </c>
      <c r="K12" s="450"/>
    </row>
    <row r="13" spans="1:11" ht="12.75" customHeight="1">
      <c r="A13" s="253"/>
      <c r="B13" s="273" t="s">
        <v>295</v>
      </c>
      <c r="C13" s="60" t="s">
        <v>345</v>
      </c>
      <c r="D13" s="236">
        <v>0</v>
      </c>
      <c r="E13" s="450"/>
      <c r="F13" s="420">
        <v>0</v>
      </c>
      <c r="G13" s="450"/>
      <c r="H13" s="400">
        <v>2</v>
      </c>
      <c r="I13" s="450"/>
      <c r="J13" s="421">
        <v>3</v>
      </c>
      <c r="K13" s="450"/>
    </row>
    <row r="14" spans="1:11" ht="12.75" customHeight="1">
      <c r="A14" s="160"/>
      <c r="B14" s="284" t="s">
        <v>228</v>
      </c>
      <c r="C14" s="191"/>
      <c r="D14" s="236">
        <v>-3</v>
      </c>
      <c r="E14" s="450"/>
      <c r="F14" s="412">
        <v>-1</v>
      </c>
      <c r="G14" s="450"/>
      <c r="H14" s="236">
        <v>-2</v>
      </c>
      <c r="I14" s="450"/>
      <c r="J14" s="412">
        <v>-2</v>
      </c>
      <c r="K14" s="450"/>
    </row>
    <row r="15" spans="1:11" ht="12">
      <c r="A15" s="265"/>
      <c r="B15" s="62" t="s">
        <v>377</v>
      </c>
      <c r="C15" s="256">
        <v>4</v>
      </c>
      <c r="D15" s="236">
        <v>-2</v>
      </c>
      <c r="E15" s="450"/>
      <c r="F15" s="420">
        <v>0</v>
      </c>
      <c r="G15" s="450"/>
      <c r="H15" s="236">
        <v>-2</v>
      </c>
      <c r="I15" s="450"/>
      <c r="J15" s="397">
        <v>1</v>
      </c>
      <c r="K15" s="450"/>
    </row>
    <row r="16" spans="1:11" ht="13.5">
      <c r="A16" s="160"/>
      <c r="B16" s="283" t="s">
        <v>378</v>
      </c>
      <c r="C16" s="256"/>
      <c r="D16" s="236">
        <v>0</v>
      </c>
      <c r="E16" s="450"/>
      <c r="F16" s="412">
        <v>2</v>
      </c>
      <c r="G16" s="450"/>
      <c r="H16" s="236">
        <v>0</v>
      </c>
      <c r="I16" s="450"/>
      <c r="J16" s="397">
        <v>-5334</v>
      </c>
      <c r="K16" s="450"/>
    </row>
    <row r="17" spans="1:11" ht="13.5" customHeight="1">
      <c r="A17" s="160"/>
      <c r="B17" s="165" t="s">
        <v>340</v>
      </c>
      <c r="C17" s="256"/>
      <c r="D17" s="236">
        <v>0</v>
      </c>
      <c r="E17" s="450"/>
      <c r="F17" s="412">
        <v>-1</v>
      </c>
      <c r="G17" s="450"/>
      <c r="H17" s="236">
        <v>0</v>
      </c>
      <c r="I17" s="450"/>
      <c r="J17" s="420">
        <v>-1</v>
      </c>
      <c r="K17" s="450"/>
    </row>
    <row r="18" spans="1:11" ht="12.75" customHeight="1">
      <c r="A18" s="160"/>
      <c r="B18" s="160" t="s">
        <v>240</v>
      </c>
      <c r="C18" s="256">
        <v>17</v>
      </c>
      <c r="D18" s="400">
        <v>3</v>
      </c>
      <c r="E18" s="450"/>
      <c r="F18" s="397">
        <v>3</v>
      </c>
      <c r="G18" s="450"/>
      <c r="H18" s="400">
        <v>11</v>
      </c>
      <c r="I18" s="450"/>
      <c r="J18" s="397">
        <v>15</v>
      </c>
      <c r="K18" s="450"/>
    </row>
    <row r="19" spans="1:11" ht="12.75" customHeight="1">
      <c r="A19" s="265"/>
      <c r="B19" s="272" t="s">
        <v>341</v>
      </c>
      <c r="C19" s="256">
        <v>5</v>
      </c>
      <c r="D19" s="410">
        <v>-1</v>
      </c>
      <c r="E19" s="450"/>
      <c r="F19" s="397">
        <v>29</v>
      </c>
      <c r="G19" s="450"/>
      <c r="H19" s="410">
        <v>-4</v>
      </c>
      <c r="I19" s="450"/>
      <c r="J19" s="397">
        <v>212</v>
      </c>
      <c r="K19" s="450"/>
    </row>
    <row r="20" spans="1:11" ht="12.75" customHeight="1">
      <c r="A20" s="215" t="s">
        <v>244</v>
      </c>
      <c r="B20" s="215"/>
      <c r="C20" s="333">
        <v>18</v>
      </c>
      <c r="D20" s="335">
        <v>13</v>
      </c>
      <c r="E20" s="451"/>
      <c r="F20" s="413">
        <v>408</v>
      </c>
      <c r="G20" s="451"/>
      <c r="H20" s="335">
        <v>870</v>
      </c>
      <c r="I20" s="451"/>
      <c r="J20" s="404">
        <v>-706</v>
      </c>
      <c r="K20" s="451"/>
    </row>
    <row r="21" spans="1:11" ht="12.75" customHeight="1">
      <c r="A21" s="616" t="s">
        <v>281</v>
      </c>
      <c r="B21" s="616"/>
      <c r="C21" s="332"/>
      <c r="D21" s="324">
        <f>SUM(D9:D20)</f>
        <v>122</v>
      </c>
      <c r="E21" s="450"/>
      <c r="F21" s="412">
        <f>SUM(F9:F20)</f>
        <v>156</v>
      </c>
      <c r="G21" s="450"/>
      <c r="H21" s="324">
        <f>SUM(H9:H20)</f>
        <v>761</v>
      </c>
      <c r="I21" s="450"/>
      <c r="J21" s="412">
        <f>SUM(J9:J20)</f>
        <v>-682</v>
      </c>
      <c r="K21" s="450"/>
    </row>
    <row r="22" spans="1:11" ht="12.75" customHeight="1">
      <c r="A22" s="169" t="s">
        <v>296</v>
      </c>
      <c r="B22" s="169"/>
      <c r="C22" s="256"/>
      <c r="D22" s="245">
        <v>0</v>
      </c>
      <c r="E22" s="450"/>
      <c r="F22" s="512">
        <v>0</v>
      </c>
      <c r="G22" s="450"/>
      <c r="H22" s="245">
        <v>0</v>
      </c>
      <c r="I22" s="450"/>
      <c r="J22" s="413">
        <v>-621</v>
      </c>
      <c r="K22" s="450"/>
    </row>
    <row r="23" spans="1:11" ht="12.75" customHeight="1">
      <c r="A23" s="613" t="s">
        <v>282</v>
      </c>
      <c r="B23" s="613"/>
      <c r="C23" s="168"/>
      <c r="D23" s="335">
        <f>D21-D22</f>
        <v>122</v>
      </c>
      <c r="E23" s="456"/>
      <c r="F23" s="412">
        <f>F21-F22</f>
        <v>156</v>
      </c>
      <c r="G23" s="452"/>
      <c r="H23" s="335">
        <f>H21-H22</f>
        <v>761</v>
      </c>
      <c r="I23" s="456"/>
      <c r="J23" s="412">
        <f>J21-J22</f>
        <v>-61</v>
      </c>
      <c r="K23" s="452"/>
    </row>
    <row r="24" spans="1:11" ht="12.75" customHeight="1">
      <c r="A24" s="334" t="s">
        <v>245</v>
      </c>
      <c r="B24" s="334"/>
      <c r="C24" s="334"/>
      <c r="D24" s="402"/>
      <c r="E24" s="450"/>
      <c r="F24" s="403"/>
      <c r="G24" s="450"/>
      <c r="H24" s="402"/>
      <c r="I24" s="450"/>
      <c r="J24" s="403"/>
      <c r="K24" s="450"/>
    </row>
    <row r="25" spans="1:11" ht="12" customHeight="1">
      <c r="A25" s="609" t="s">
        <v>251</v>
      </c>
      <c r="B25" s="609"/>
      <c r="C25" s="165"/>
      <c r="D25" s="410">
        <v>-86</v>
      </c>
      <c r="E25" s="450"/>
      <c r="F25" s="412">
        <v>-57</v>
      </c>
      <c r="G25" s="450"/>
      <c r="H25" s="410">
        <v>-211</v>
      </c>
      <c r="I25" s="450"/>
      <c r="J25" s="412">
        <v>-158</v>
      </c>
      <c r="K25" s="450"/>
    </row>
    <row r="26" spans="1:11" ht="12" customHeight="1">
      <c r="A26" s="609" t="s">
        <v>259</v>
      </c>
      <c r="B26" s="608"/>
      <c r="C26" s="165"/>
      <c r="D26" s="236">
        <v>16</v>
      </c>
      <c r="E26" s="450"/>
      <c r="F26" s="420">
        <v>1</v>
      </c>
      <c r="G26" s="450"/>
      <c r="H26" s="236">
        <v>16</v>
      </c>
      <c r="I26" s="450"/>
      <c r="J26" s="421">
        <v>5</v>
      </c>
      <c r="K26" s="450"/>
    </row>
    <row r="27" spans="1:11" ht="12" customHeight="1">
      <c r="A27" s="342" t="s">
        <v>297</v>
      </c>
      <c r="B27" s="341"/>
      <c r="C27" s="269"/>
      <c r="D27" s="236">
        <v>0</v>
      </c>
      <c r="E27" s="450"/>
      <c r="F27" s="420">
        <v>0</v>
      </c>
      <c r="G27" s="450"/>
      <c r="H27" s="236">
        <v>0</v>
      </c>
      <c r="I27" s="450"/>
      <c r="J27" s="421">
        <v>2868</v>
      </c>
      <c r="K27" s="450"/>
    </row>
    <row r="28" spans="1:11" ht="24.6" customHeight="1">
      <c r="A28" s="661" t="s">
        <v>320</v>
      </c>
      <c r="B28" s="661"/>
      <c r="C28" s="269"/>
      <c r="D28" s="236">
        <v>0</v>
      </c>
      <c r="E28" s="450"/>
      <c r="F28" s="420">
        <v>0</v>
      </c>
      <c r="G28" s="450"/>
      <c r="H28" s="236">
        <v>0</v>
      </c>
      <c r="I28" s="450"/>
      <c r="J28" s="412">
        <v>-279</v>
      </c>
      <c r="K28" s="450"/>
    </row>
    <row r="29" spans="1:11" ht="12" customHeight="1">
      <c r="A29" s="508" t="s">
        <v>346</v>
      </c>
      <c r="B29" s="506"/>
      <c r="C29" s="269"/>
      <c r="D29" s="236">
        <v>0</v>
      </c>
      <c r="E29" s="450"/>
      <c r="F29" s="420">
        <v>0</v>
      </c>
      <c r="G29" s="450"/>
      <c r="H29" s="236">
        <v>0</v>
      </c>
      <c r="I29" s="450"/>
      <c r="J29" s="421">
        <v>611</v>
      </c>
      <c r="K29" s="450"/>
    </row>
    <row r="30" spans="1:11" ht="12" customHeight="1">
      <c r="A30" s="350" t="s">
        <v>298</v>
      </c>
      <c r="B30" s="351"/>
      <c r="C30" s="269">
        <v>11</v>
      </c>
      <c r="D30" s="236">
        <v>24</v>
      </c>
      <c r="E30" s="450"/>
      <c r="F30" s="420">
        <v>8</v>
      </c>
      <c r="G30" s="450"/>
      <c r="H30" s="422">
        <v>43</v>
      </c>
      <c r="I30" s="450"/>
      <c r="J30" s="412">
        <v>-469</v>
      </c>
      <c r="K30" s="450"/>
    </row>
    <row r="31" spans="1:11" ht="12" customHeight="1">
      <c r="A31" s="356" t="s">
        <v>239</v>
      </c>
      <c r="B31" s="356"/>
      <c r="C31" s="163"/>
      <c r="D31" s="411">
        <v>-16</v>
      </c>
      <c r="E31" s="451"/>
      <c r="F31" s="516">
        <v>1</v>
      </c>
      <c r="G31" s="451"/>
      <c r="H31" s="411">
        <v>-18</v>
      </c>
      <c r="I31" s="451"/>
      <c r="J31" s="516">
        <v>-14</v>
      </c>
      <c r="K31" s="451"/>
    </row>
    <row r="32" spans="1:11" ht="12.75" customHeight="1">
      <c r="A32" s="616" t="s">
        <v>286</v>
      </c>
      <c r="B32" s="616"/>
      <c r="C32" s="336"/>
      <c r="D32" s="410">
        <f>SUM(D25:D31)</f>
        <v>-62</v>
      </c>
      <c r="E32" s="450"/>
      <c r="F32" s="401">
        <f>SUM(F25:F31)</f>
        <v>-47</v>
      </c>
      <c r="G32" s="450"/>
      <c r="H32" s="410">
        <f>SUM(H25:H31)</f>
        <v>-170</v>
      </c>
      <c r="I32" s="450"/>
      <c r="J32" s="401">
        <f>SUM(J25:J31)</f>
        <v>2564</v>
      </c>
      <c r="K32" s="450"/>
    </row>
    <row r="33" spans="1:12" ht="12.75" customHeight="1">
      <c r="A33" s="215" t="s">
        <v>299</v>
      </c>
      <c r="B33" s="215"/>
      <c r="C33" s="336"/>
      <c r="D33" s="245">
        <v>-8</v>
      </c>
      <c r="E33" s="450"/>
      <c r="F33" s="512">
        <v>0</v>
      </c>
      <c r="G33" s="450"/>
      <c r="H33" s="245">
        <v>-14</v>
      </c>
      <c r="I33" s="450"/>
      <c r="J33" s="404">
        <v>2589</v>
      </c>
      <c r="K33" s="450"/>
    </row>
    <row r="34" spans="1:12" ht="12.75" customHeight="1">
      <c r="A34" s="613" t="s">
        <v>283</v>
      </c>
      <c r="B34" s="613"/>
      <c r="C34" s="328"/>
      <c r="D34" s="411">
        <f>D32-D33</f>
        <v>-54</v>
      </c>
      <c r="E34" s="452"/>
      <c r="F34" s="412">
        <f>F32-F33</f>
        <v>-47</v>
      </c>
      <c r="G34" s="452"/>
      <c r="H34" s="411">
        <f>H32-H33</f>
        <v>-156</v>
      </c>
      <c r="I34" s="452"/>
      <c r="J34" s="412">
        <f>J32-J33</f>
        <v>-25</v>
      </c>
      <c r="K34" s="452"/>
    </row>
    <row r="35" spans="1:12" ht="12.75" customHeight="1">
      <c r="A35" s="166" t="s">
        <v>246</v>
      </c>
      <c r="B35" s="166"/>
      <c r="C35" s="334"/>
      <c r="D35" s="402"/>
      <c r="E35" s="450"/>
      <c r="F35" s="403"/>
      <c r="G35" s="450"/>
      <c r="H35" s="402"/>
      <c r="I35" s="450"/>
      <c r="J35" s="403"/>
      <c r="K35" s="450"/>
    </row>
    <row r="36" spans="1:12" ht="12" customHeight="1">
      <c r="A36" s="161" t="s">
        <v>342</v>
      </c>
      <c r="B36" s="161"/>
      <c r="C36" s="270"/>
      <c r="D36" s="236">
        <v>0</v>
      </c>
      <c r="E36" s="450"/>
      <c r="F36" s="412">
        <v>737</v>
      </c>
      <c r="G36" s="450"/>
      <c r="H36" s="236">
        <v>0</v>
      </c>
      <c r="I36" s="450"/>
      <c r="J36" s="412">
        <v>2180</v>
      </c>
      <c r="K36" s="450"/>
    </row>
    <row r="37" spans="1:12" ht="12" customHeight="1">
      <c r="A37" s="161" t="s">
        <v>261</v>
      </c>
      <c r="B37" s="161"/>
      <c r="C37" s="270">
        <v>16</v>
      </c>
      <c r="D37" s="410">
        <v>-89</v>
      </c>
      <c r="E37" s="450"/>
      <c r="F37" s="421">
        <v>-1723</v>
      </c>
      <c r="G37" s="450"/>
      <c r="H37" s="410">
        <v>-849</v>
      </c>
      <c r="I37" s="450"/>
      <c r="J37" s="421">
        <v>-5421</v>
      </c>
      <c r="K37" s="450"/>
    </row>
    <row r="38" spans="1:12" ht="12" customHeight="1">
      <c r="A38" s="266" t="s">
        <v>284</v>
      </c>
      <c r="B38" s="266"/>
      <c r="C38" s="155"/>
      <c r="D38" s="236">
        <v>0</v>
      </c>
      <c r="E38" s="450"/>
      <c r="F38" s="420">
        <v>0</v>
      </c>
      <c r="G38" s="450"/>
      <c r="H38" s="236">
        <v>0</v>
      </c>
      <c r="I38" s="450"/>
      <c r="J38" s="397">
        <v>365</v>
      </c>
      <c r="K38" s="450"/>
    </row>
    <row r="39" spans="1:12" ht="12" customHeight="1">
      <c r="A39" s="266" t="s">
        <v>300</v>
      </c>
      <c r="B39" s="266"/>
      <c r="C39" s="255"/>
      <c r="D39" s="410">
        <v>-6</v>
      </c>
      <c r="E39" s="450"/>
      <c r="F39" s="412">
        <v>-5</v>
      </c>
      <c r="G39" s="450"/>
      <c r="H39" s="410">
        <v>-19</v>
      </c>
      <c r="I39" s="450"/>
      <c r="J39" s="412">
        <v>-20</v>
      </c>
      <c r="K39" s="450"/>
    </row>
    <row r="40" spans="1:12" ht="12" customHeight="1">
      <c r="A40" s="266" t="s">
        <v>271</v>
      </c>
      <c r="B40" s="266"/>
      <c r="C40" s="255"/>
      <c r="D40" s="410">
        <v>-5</v>
      </c>
      <c r="E40" s="450"/>
      <c r="F40" s="412">
        <v>-4</v>
      </c>
      <c r="G40" s="450"/>
      <c r="H40" s="410">
        <v>-15</v>
      </c>
      <c r="I40" s="450"/>
      <c r="J40" s="412">
        <v>-14</v>
      </c>
      <c r="K40" s="450"/>
    </row>
    <row r="41" spans="1:12" ht="12" customHeight="1">
      <c r="A41" s="266" t="s">
        <v>301</v>
      </c>
      <c r="B41" s="266"/>
      <c r="C41" s="255"/>
      <c r="D41" s="236">
        <v>0</v>
      </c>
      <c r="E41" s="450"/>
      <c r="F41" s="420">
        <v>4</v>
      </c>
      <c r="G41" s="450"/>
      <c r="H41" s="423">
        <v>2</v>
      </c>
      <c r="I41" s="450"/>
      <c r="J41" s="420">
        <v>4</v>
      </c>
      <c r="K41" s="450"/>
    </row>
    <row r="42" spans="1:12" ht="12" customHeight="1">
      <c r="A42" s="266" t="s">
        <v>343</v>
      </c>
      <c r="B42" s="266"/>
      <c r="C42" s="255">
        <v>17</v>
      </c>
      <c r="D42" s="410">
        <v>-10</v>
      </c>
      <c r="E42" s="450"/>
      <c r="F42" s="420">
        <v>-23</v>
      </c>
      <c r="G42" s="450"/>
      <c r="H42" s="410">
        <v>-38</v>
      </c>
      <c r="I42" s="450"/>
      <c r="J42" s="420">
        <v>-31</v>
      </c>
      <c r="K42" s="450"/>
    </row>
    <row r="43" spans="1:12" ht="12" customHeight="1">
      <c r="A43" s="266" t="s">
        <v>380</v>
      </c>
      <c r="B43" s="266"/>
      <c r="C43" s="255"/>
      <c r="D43" s="410">
        <v>-2</v>
      </c>
      <c r="E43" s="450"/>
      <c r="F43" s="420">
        <v>0</v>
      </c>
      <c r="G43" s="450"/>
      <c r="H43" s="410">
        <v>-2</v>
      </c>
      <c r="I43" s="450"/>
      <c r="J43" s="420">
        <v>0</v>
      </c>
      <c r="K43" s="450"/>
    </row>
    <row r="44" spans="1:12" ht="12" customHeight="1">
      <c r="A44" s="154" t="s">
        <v>239</v>
      </c>
      <c r="B44" s="154"/>
      <c r="C44" s="154"/>
      <c r="D44" s="411">
        <v>3</v>
      </c>
      <c r="E44" s="451"/>
      <c r="F44" s="420">
        <v>0</v>
      </c>
      <c r="G44" s="451"/>
      <c r="H44" s="236">
        <v>0</v>
      </c>
      <c r="I44" s="451"/>
      <c r="J44" s="404">
        <v>1</v>
      </c>
      <c r="K44" s="451"/>
    </row>
    <row r="45" spans="1:12" ht="12">
      <c r="A45" s="615" t="s">
        <v>285</v>
      </c>
      <c r="B45" s="615"/>
      <c r="C45" s="337"/>
      <c r="D45" s="410">
        <f>SUM(D36:D44)</f>
        <v>-109</v>
      </c>
      <c r="E45" s="457"/>
      <c r="F45" s="401">
        <f>SUM(F36:F44)</f>
        <v>-1014</v>
      </c>
      <c r="G45" s="450"/>
      <c r="H45" s="586">
        <f>SUM(H36:H44)</f>
        <v>-921</v>
      </c>
      <c r="I45" s="457"/>
      <c r="J45" s="401">
        <f>SUM(J36:J44)</f>
        <v>-2936</v>
      </c>
      <c r="K45" s="450"/>
    </row>
    <row r="46" spans="1:12" ht="12" customHeight="1">
      <c r="A46" s="614" t="s">
        <v>352</v>
      </c>
      <c r="B46" s="614"/>
      <c r="C46" s="337"/>
      <c r="D46" s="245">
        <v>0</v>
      </c>
      <c r="E46" s="450"/>
      <c r="F46" s="512">
        <v>0</v>
      </c>
      <c r="G46" s="450"/>
      <c r="H46" s="245">
        <v>0</v>
      </c>
      <c r="I46" s="450"/>
      <c r="J46" s="404">
        <v>240</v>
      </c>
      <c r="K46" s="450"/>
      <c r="L46" s="540"/>
    </row>
    <row r="47" spans="1:12" ht="12.75" customHeight="1">
      <c r="A47" s="613" t="s">
        <v>353</v>
      </c>
      <c r="B47" s="613"/>
      <c r="C47" s="328"/>
      <c r="D47" s="415">
        <f>D45-D46</f>
        <v>-109</v>
      </c>
      <c r="E47" s="456"/>
      <c r="F47" s="404">
        <f>F45-F46</f>
        <v>-1014</v>
      </c>
      <c r="G47" s="452"/>
      <c r="H47" s="415">
        <f>H45-H46</f>
        <v>-921</v>
      </c>
      <c r="I47" s="456"/>
      <c r="J47" s="404">
        <f>J45-J46</f>
        <v>-3176</v>
      </c>
      <c r="K47" s="452"/>
      <c r="L47" s="540"/>
    </row>
    <row r="48" spans="1:12" ht="12" customHeight="1">
      <c r="A48" s="612" t="s">
        <v>312</v>
      </c>
      <c r="B48" s="612"/>
      <c r="C48" s="156"/>
      <c r="D48" s="245">
        <v>0</v>
      </c>
      <c r="E48" s="452"/>
      <c r="F48" s="517">
        <v>-3</v>
      </c>
      <c r="G48" s="451"/>
      <c r="H48" s="245">
        <v>0</v>
      </c>
      <c r="I48" s="452"/>
      <c r="J48" s="517">
        <v>-16</v>
      </c>
      <c r="K48" s="451"/>
    </row>
    <row r="49" spans="1:26" ht="12.75" customHeight="1">
      <c r="A49" s="611" t="s">
        <v>344</v>
      </c>
      <c r="B49" s="611"/>
      <c r="C49" s="360"/>
      <c r="D49" s="411">
        <f>D21+D32+D45+D48</f>
        <v>-49</v>
      </c>
      <c r="E49" s="452"/>
      <c r="F49" s="516">
        <f>F21+F32+F45+F48</f>
        <v>-908</v>
      </c>
      <c r="G49" s="451"/>
      <c r="H49" s="411">
        <f>H21+H32+H45+H48</f>
        <v>-330</v>
      </c>
      <c r="I49" s="452"/>
      <c r="J49" s="516">
        <f>J21+J32+J45+J48</f>
        <v>-1070</v>
      </c>
      <c r="K49" s="451"/>
    </row>
    <row r="50" spans="1:26" ht="12.75" customHeight="1">
      <c r="A50" s="611" t="s">
        <v>302</v>
      </c>
      <c r="B50" s="611"/>
      <c r="C50" s="257"/>
      <c r="D50" s="324">
        <v>1394</v>
      </c>
      <c r="E50" s="458"/>
      <c r="F50" s="404">
        <v>2288</v>
      </c>
      <c r="G50" s="450"/>
      <c r="H50" s="324">
        <v>1675</v>
      </c>
      <c r="I50" s="458"/>
      <c r="J50" s="404">
        <v>2450</v>
      </c>
      <c r="K50" s="450"/>
    </row>
    <row r="51" spans="1:26" ht="12.75" customHeight="1" thickBot="1">
      <c r="A51" s="610" t="s">
        <v>303</v>
      </c>
      <c r="B51" s="610"/>
      <c r="C51" s="258"/>
      <c r="D51" s="325">
        <f>D49+D50</f>
        <v>1345</v>
      </c>
      <c r="E51" s="459" t="s">
        <v>207</v>
      </c>
      <c r="F51" s="405">
        <f>F49+F50</f>
        <v>1380</v>
      </c>
      <c r="G51" s="453" t="s">
        <v>207</v>
      </c>
      <c r="H51" s="325">
        <f>H49+H50</f>
        <v>1345</v>
      </c>
      <c r="I51" s="459" t="s">
        <v>207</v>
      </c>
      <c r="J51" s="405">
        <f>J49+J50</f>
        <v>1380</v>
      </c>
      <c r="K51" s="453" t="s">
        <v>207</v>
      </c>
    </row>
    <row r="52" spans="1:26" ht="12.75" customHeight="1">
      <c r="A52" s="657" t="s">
        <v>270</v>
      </c>
      <c r="B52" s="657"/>
      <c r="C52" s="657"/>
      <c r="D52" s="406"/>
      <c r="E52" s="450"/>
      <c r="F52" s="407"/>
      <c r="G52" s="450"/>
      <c r="H52" s="406"/>
      <c r="I52" s="450"/>
      <c r="J52" s="407"/>
      <c r="K52" s="450"/>
    </row>
    <row r="53" spans="1:26" ht="12" customHeight="1">
      <c r="A53" s="159"/>
      <c r="B53" s="609" t="s">
        <v>247</v>
      </c>
      <c r="C53" s="609"/>
      <c r="D53" s="408"/>
      <c r="E53" s="450"/>
      <c r="F53" s="409"/>
      <c r="G53" s="450"/>
      <c r="H53" s="408"/>
      <c r="I53" s="450"/>
      <c r="J53" s="409"/>
      <c r="K53" s="450"/>
    </row>
    <row r="54" spans="1:26" ht="12" customHeight="1">
      <c r="A54" s="160"/>
      <c r="B54" s="160" t="s">
        <v>249</v>
      </c>
      <c r="C54" s="160"/>
      <c r="D54" s="400">
        <v>80</v>
      </c>
      <c r="E54" s="455" t="s">
        <v>207</v>
      </c>
      <c r="F54" s="397">
        <v>101</v>
      </c>
      <c r="G54" s="450" t="s">
        <v>207</v>
      </c>
      <c r="H54" s="400">
        <v>354</v>
      </c>
      <c r="I54" s="455" t="s">
        <v>207</v>
      </c>
      <c r="J54" s="397">
        <v>467</v>
      </c>
      <c r="K54" s="450" t="s">
        <v>207</v>
      </c>
    </row>
    <row r="55" spans="1:26" ht="12" customHeight="1">
      <c r="A55" s="160"/>
      <c r="B55" s="160" t="s">
        <v>250</v>
      </c>
      <c r="C55" s="160"/>
      <c r="D55" s="400">
        <v>2</v>
      </c>
      <c r="E55" s="455" t="s">
        <v>207</v>
      </c>
      <c r="F55" s="397">
        <v>4</v>
      </c>
      <c r="G55" s="450" t="s">
        <v>207</v>
      </c>
      <c r="H55" s="400">
        <v>7</v>
      </c>
      <c r="I55" s="455" t="s">
        <v>207</v>
      </c>
      <c r="J55" s="397">
        <v>11</v>
      </c>
      <c r="K55" s="450" t="s">
        <v>207</v>
      </c>
    </row>
    <row r="56" spans="1:26" ht="12" customHeight="1">
      <c r="A56" s="160"/>
      <c r="B56" s="609" t="s">
        <v>248</v>
      </c>
      <c r="C56" s="609"/>
      <c r="D56" s="408"/>
      <c r="E56" s="450"/>
      <c r="F56" s="409"/>
      <c r="G56" s="450"/>
      <c r="H56" s="408"/>
      <c r="I56" s="450"/>
      <c r="J56" s="409"/>
      <c r="K56" s="450"/>
    </row>
    <row r="57" spans="1:26" ht="12" customHeight="1">
      <c r="A57" s="161"/>
      <c r="B57" s="161" t="s">
        <v>249</v>
      </c>
      <c r="C57" s="161"/>
      <c r="D57" s="400">
        <v>6</v>
      </c>
      <c r="E57" s="455" t="s">
        <v>207</v>
      </c>
      <c r="F57" s="397">
        <v>9</v>
      </c>
      <c r="G57" s="450" t="s">
        <v>207</v>
      </c>
      <c r="H57" s="400">
        <v>12</v>
      </c>
      <c r="I57" s="455" t="s">
        <v>207</v>
      </c>
      <c r="J57" s="397">
        <v>19</v>
      </c>
      <c r="K57" s="450" t="s">
        <v>207</v>
      </c>
    </row>
    <row r="58" spans="1:26" ht="12" customHeight="1" thickBot="1">
      <c r="A58" s="164"/>
      <c r="B58" s="164" t="s">
        <v>250</v>
      </c>
      <c r="C58" s="164"/>
      <c r="D58" s="414">
        <v>0</v>
      </c>
      <c r="E58" s="460" t="s">
        <v>207</v>
      </c>
      <c r="F58" s="515">
        <v>0</v>
      </c>
      <c r="G58" s="454" t="s">
        <v>207</v>
      </c>
      <c r="H58" s="414">
        <v>0</v>
      </c>
      <c r="I58" s="460" t="s">
        <v>207</v>
      </c>
      <c r="J58" s="515">
        <v>0</v>
      </c>
      <c r="K58" s="454" t="s">
        <v>207</v>
      </c>
    </row>
    <row r="59" spans="1:26" ht="12.75" customHeight="1">
      <c r="A59" s="254" t="s">
        <v>315</v>
      </c>
      <c r="B59" s="662" t="s">
        <v>292</v>
      </c>
      <c r="C59" s="662"/>
      <c r="D59" s="662"/>
      <c r="E59" s="662"/>
      <c r="F59" s="662"/>
      <c r="G59" s="662"/>
      <c r="H59" s="662"/>
      <c r="I59" s="662"/>
      <c r="J59" s="662"/>
      <c r="K59" s="306"/>
      <c r="M59" s="306"/>
      <c r="N59" s="306"/>
      <c r="O59" s="306"/>
      <c r="P59" s="306"/>
      <c r="Q59" s="306"/>
      <c r="R59" s="306"/>
      <c r="S59" s="306"/>
      <c r="T59" s="306"/>
      <c r="U59" s="306"/>
      <c r="V59" s="306"/>
      <c r="W59" s="306"/>
      <c r="X59" s="306"/>
      <c r="Y59" s="306"/>
    </row>
    <row r="60" spans="1:26" ht="12.75" customHeight="1">
      <c r="A60" s="254" t="s">
        <v>314</v>
      </c>
      <c r="B60" s="656" t="s">
        <v>388</v>
      </c>
      <c r="C60" s="656"/>
      <c r="D60" s="656"/>
      <c r="E60" s="656"/>
      <c r="F60" s="656"/>
      <c r="G60" s="656"/>
      <c r="H60" s="656"/>
      <c r="I60" s="656"/>
      <c r="J60" s="656"/>
      <c r="K60" s="306"/>
      <c r="M60" s="306"/>
      <c r="N60" s="306"/>
      <c r="O60" s="306"/>
      <c r="P60" s="306"/>
      <c r="Q60" s="306"/>
      <c r="R60" s="306"/>
      <c r="S60" s="306"/>
      <c r="T60" s="306"/>
      <c r="U60" s="306"/>
      <c r="V60" s="306"/>
      <c r="W60" s="306"/>
      <c r="X60" s="306"/>
      <c r="Y60" s="306"/>
      <c r="Z60" s="338"/>
    </row>
    <row r="61" spans="1:26" ht="12.75" customHeight="1">
      <c r="A61" s="503"/>
      <c r="B61" s="656" t="s">
        <v>389</v>
      </c>
      <c r="C61" s="656"/>
      <c r="D61" s="656"/>
      <c r="E61" s="656"/>
      <c r="F61" s="656"/>
      <c r="G61" s="656"/>
      <c r="H61" s="656"/>
      <c r="I61" s="656"/>
      <c r="J61" s="656"/>
      <c r="K61" s="503"/>
      <c r="M61" s="301"/>
      <c r="N61" s="301"/>
      <c r="O61" s="301"/>
      <c r="P61" s="301"/>
      <c r="Q61" s="301"/>
      <c r="R61" s="301"/>
      <c r="S61" s="301"/>
      <c r="T61" s="301"/>
      <c r="U61" s="301"/>
      <c r="V61" s="301"/>
      <c r="W61" s="301"/>
      <c r="X61" s="301"/>
      <c r="Y61" s="301"/>
      <c r="Z61" s="338"/>
    </row>
    <row r="62" spans="1:26" ht="12.75" customHeight="1">
      <c r="A62" s="254" t="s">
        <v>313</v>
      </c>
      <c r="B62" s="656" t="s">
        <v>390</v>
      </c>
      <c r="C62" s="656"/>
      <c r="D62" s="656"/>
      <c r="E62" s="656"/>
      <c r="F62" s="656"/>
      <c r="G62" s="656"/>
      <c r="H62" s="656"/>
      <c r="I62" s="656"/>
      <c r="J62" s="656"/>
      <c r="K62" s="306"/>
      <c r="M62" s="306"/>
      <c r="N62" s="306"/>
      <c r="O62" s="306"/>
      <c r="P62" s="306"/>
      <c r="Q62" s="306"/>
      <c r="R62" s="306"/>
      <c r="S62" s="306"/>
      <c r="T62" s="306"/>
      <c r="U62" s="306"/>
      <c r="V62" s="306"/>
      <c r="W62" s="306"/>
      <c r="X62" s="306"/>
      <c r="Y62" s="306"/>
    </row>
    <row r="63" spans="1:26" ht="12.75" customHeight="1">
      <c r="A63" s="503"/>
      <c r="B63" s="656" t="s">
        <v>391</v>
      </c>
      <c r="C63" s="656"/>
      <c r="D63" s="656"/>
      <c r="E63" s="656"/>
      <c r="F63" s="656"/>
      <c r="G63" s="656"/>
      <c r="H63" s="656"/>
      <c r="I63" s="656"/>
      <c r="J63" s="656"/>
      <c r="K63" s="306"/>
      <c r="M63" s="306"/>
      <c r="N63" s="306"/>
      <c r="O63" s="306"/>
      <c r="P63" s="306"/>
      <c r="Q63" s="306"/>
      <c r="R63" s="306"/>
      <c r="S63" s="306"/>
      <c r="T63" s="306"/>
      <c r="U63" s="306"/>
      <c r="V63" s="306"/>
      <c r="W63" s="306"/>
      <c r="X63" s="306"/>
      <c r="Y63" s="306"/>
      <c r="Z63" s="306"/>
    </row>
    <row r="64" spans="1:26" ht="12.75" customHeight="1">
      <c r="A64" s="503"/>
      <c r="B64" s="656" t="s">
        <v>392</v>
      </c>
      <c r="C64" s="656"/>
      <c r="D64" s="656"/>
      <c r="E64" s="656"/>
      <c r="F64" s="656"/>
      <c r="G64" s="656"/>
      <c r="H64" s="656"/>
      <c r="I64" s="656"/>
      <c r="J64" s="656"/>
      <c r="K64" s="306"/>
      <c r="M64" s="306"/>
      <c r="N64" s="306"/>
      <c r="O64" s="306"/>
      <c r="P64" s="306"/>
      <c r="Q64" s="306"/>
      <c r="R64" s="306"/>
      <c r="S64" s="306"/>
      <c r="T64" s="306"/>
      <c r="U64" s="306"/>
      <c r="V64" s="306"/>
      <c r="W64" s="306"/>
      <c r="X64" s="306"/>
      <c r="Y64" s="306"/>
      <c r="Z64" s="306"/>
    </row>
    <row r="65" spans="1:26" ht="12.75" customHeight="1">
      <c r="A65" s="254" t="s">
        <v>316</v>
      </c>
      <c r="B65" s="656" t="s">
        <v>349</v>
      </c>
      <c r="C65" s="656"/>
      <c r="D65" s="656"/>
      <c r="E65" s="656"/>
      <c r="F65" s="656"/>
      <c r="G65" s="656"/>
      <c r="H65" s="656"/>
      <c r="I65" s="656"/>
      <c r="J65" s="656"/>
      <c r="K65" s="306"/>
      <c r="M65" s="306"/>
      <c r="N65" s="306"/>
      <c r="O65" s="306"/>
      <c r="P65" s="306"/>
      <c r="Q65" s="306"/>
      <c r="R65" s="306"/>
      <c r="S65" s="306"/>
      <c r="T65" s="306"/>
      <c r="U65" s="306"/>
      <c r="V65" s="306"/>
      <c r="W65" s="306"/>
      <c r="X65" s="306"/>
      <c r="Y65" s="306"/>
      <c r="Z65" s="338"/>
    </row>
    <row r="66" spans="1:26" ht="12.75" customHeight="1">
      <c r="A66" s="140"/>
      <c r="B66" s="507" t="s">
        <v>350</v>
      </c>
      <c r="C66" s="507"/>
      <c r="D66" s="507"/>
      <c r="E66" s="507"/>
      <c r="F66" s="507"/>
      <c r="G66" s="507"/>
      <c r="H66" s="507"/>
      <c r="I66" s="507"/>
      <c r="J66" s="507"/>
      <c r="K66" s="507"/>
    </row>
    <row r="67" spans="1:26" ht="12.75" customHeight="1">
      <c r="A67" s="140"/>
      <c r="B67" s="349"/>
      <c r="C67" s="349"/>
      <c r="D67" s="349"/>
      <c r="E67" s="349"/>
      <c r="F67" s="349"/>
      <c r="G67" s="349"/>
      <c r="H67" s="507"/>
      <c r="I67" s="507"/>
      <c r="J67" s="507"/>
      <c r="K67" s="507"/>
    </row>
    <row r="68" spans="1:26" ht="12.75" customHeight="1">
      <c r="A68" s="220" t="s">
        <v>255</v>
      </c>
      <c r="B68" s="239"/>
      <c r="C68" s="239"/>
      <c r="D68" s="237"/>
      <c r="E68" s="319"/>
      <c r="F68" s="238"/>
      <c r="G68" s="322"/>
      <c r="H68" s="237"/>
      <c r="I68" s="319"/>
      <c r="J68" s="238"/>
      <c r="K68" s="322"/>
    </row>
  </sheetData>
  <mergeCells count="12">
    <mergeCell ref="B65:J65"/>
    <mergeCell ref="A52:C52"/>
    <mergeCell ref="A1:G1"/>
    <mergeCell ref="D5:F6"/>
    <mergeCell ref="A28:B28"/>
    <mergeCell ref="B63:J63"/>
    <mergeCell ref="B64:J64"/>
    <mergeCell ref="H5:J6"/>
    <mergeCell ref="B59:J59"/>
    <mergeCell ref="B60:J60"/>
    <mergeCell ref="B61:J61"/>
    <mergeCell ref="B62:J62"/>
  </mergeCells>
  <phoneticPr fontId="9" type="noConversion"/>
  <printOptions horizontalCentered="1"/>
  <pageMargins left="0.7" right="0.7" top="0.75" bottom="0.75" header="0.3" footer="0.3"/>
  <pageSetup scale="63" fitToHeight="0" orientation="portrait" r:id="rId1"/>
  <headerFooter alignWithMargins="0">
    <oddFooter>&amp;C</oddFooter>
  </headerFooter>
  <ignoredErrors>
    <ignoredError sqref="D8:E8 E24 E20 E34:E35 E11:E12 E49 E51:E58 E16 E17:E18 E14 E9 A59:A60 A62 A65"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Résultat</vt:lpstr>
      <vt:lpstr>Résultat global</vt:lpstr>
      <vt:lpstr>Bilan</vt:lpstr>
      <vt:lpstr>Variations capitaux propres QTD</vt:lpstr>
      <vt:lpstr>Variations capitaux propres YTD</vt:lpstr>
      <vt:lpstr>Flux de trésorerie</vt:lpstr>
      <vt:lpstr>Bilan!Print_Area</vt:lpstr>
      <vt:lpstr>Config!Print_Area</vt:lpstr>
      <vt:lpstr>'Flux de trésorerie'!Print_Area</vt:lpstr>
      <vt:lpstr>Résultat!Print_Area</vt:lpstr>
      <vt:lpstr>'Résultat global'!Print_Area</vt:lpstr>
      <vt:lpstr>'Variations capitaux propres QTD'!Print_Area</vt:lpstr>
      <vt:lpstr>'Variations capitaux propres YTD'!Print_Area</vt:lpstr>
      <vt:lpstr>SC_CurrentPeriod</vt:lpstr>
    </vt:vector>
  </TitlesOfParts>
  <Company>Bombardier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Financial Statements. V1.4d</dc:title>
  <dc:creator>Sylvain Bergeron</dc:creator>
  <cp:lastModifiedBy>Arjun Chawla</cp:lastModifiedBy>
  <cp:lastPrinted>2022-10-26T13:10:03Z</cp:lastPrinted>
  <dcterms:created xsi:type="dcterms:W3CDTF">1999-05-03T13:00:40Z</dcterms:created>
  <dcterms:modified xsi:type="dcterms:W3CDTF">2022-11-02T14:45:24Z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